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90" yWindow="-180" windowWidth="13110" windowHeight="11865" tabRatio="934" firstSheet="2" activeTab="13"/>
  </bookViews>
  <sheets>
    <sheet name="STW dane jednostek" sheetId="1" r:id="rId1"/>
    <sheet name="zestawienie SU" sheetId="3" r:id="rId2"/>
    <sheet name="ZSS" sheetId="20" r:id="rId3"/>
    <sheet name="OSW" sheetId="13" r:id="rId4"/>
    <sheet name="OWL" sheetId="11" r:id="rId5"/>
    <sheet name="PCP" sheetId="14" r:id="rId6"/>
    <sheet name="DDJ" sheetId="4" r:id="rId7"/>
    <sheet name="DDC" sheetId="5" r:id="rId8"/>
    <sheet name="PŚD" sheetId="35" r:id="rId9"/>
    <sheet name="PUP" sheetId="16" r:id="rId10"/>
    <sheet name="UST" sheetId="33" r:id="rId11"/>
    <sheet name="UST- niskocenne" sheetId="34" r:id="rId12"/>
    <sheet name="Skarb Państwa " sheetId="36" r:id="rId13"/>
    <sheet name="budynki " sheetId="37" r:id="rId14"/>
    <sheet name="budowle" sheetId="40" r:id="rId15"/>
    <sheet name="DROGI " sheetId="38" r:id="rId16"/>
  </sheets>
  <definedNames>
    <definedName name="_xlnm._FilterDatabase" localSheetId="7" hidden="1">DDC!$B$5:$G$25</definedName>
    <definedName name="_xlnm._FilterDatabase" localSheetId="3" hidden="1">OSW!$B$5:$G$38</definedName>
    <definedName name="_xlnm._FilterDatabase" localSheetId="4" hidden="1">OWL!$B$5:$G$48</definedName>
    <definedName name="_xlnm._FilterDatabase" localSheetId="5" hidden="1">PCP!$B$5:$G$97</definedName>
    <definedName name="_xlnm._FilterDatabase" localSheetId="8" hidden="1">PŚD!$B$4:$H$24</definedName>
    <definedName name="_xlnm._FilterDatabase" localSheetId="9" hidden="1">PUP!$A$5:$I$617</definedName>
    <definedName name="_xlnm._FilterDatabase" localSheetId="10" hidden="1">UST!$A$4:$J$174</definedName>
    <definedName name="_xlnm._FilterDatabase" localSheetId="11" hidden="1">'UST- niskocenne'!$A$8:$D$200</definedName>
    <definedName name="_xlnm._FilterDatabase" localSheetId="2" hidden="1">ZSS!$B$7:$H$62</definedName>
    <definedName name="_xlnm.Print_Area" localSheetId="13">'budynki '!$C$4:$N$44</definedName>
    <definedName name="_xlnm.Print_Area" localSheetId="7">DDC!$B$3:$G$27</definedName>
    <definedName name="_xlnm.Print_Area" localSheetId="6">DDJ!$B$3:$G$24</definedName>
    <definedName name="_xlnm.Print_Area" localSheetId="3">OSW!$B$3:$G$42</definedName>
    <definedName name="_xlnm.Print_Area" localSheetId="4">OWL!$B$3:$G$53</definedName>
    <definedName name="_xlnm.Print_Area" localSheetId="5">PCP!$B$3:$G$101</definedName>
    <definedName name="_xlnm.Print_Area" localSheetId="9">PUP!$B$3:$H$618</definedName>
    <definedName name="_xlnm.Print_Area" localSheetId="1">'zestawienie SU'!$B$2:$AC$32</definedName>
    <definedName name="_xlnm.Print_Area" localSheetId="2">ZSS!$B$5:$G$66</definedName>
    <definedName name="_xlnm.Print_Titles" localSheetId="5">PCP!$3:$5</definedName>
    <definedName name="_xlnm.Print_Titles" localSheetId="9">PUP!$3:$5</definedName>
    <definedName name="_xlnm.Print_Titles" localSheetId="1">'zestawienie SU'!$B:$D</definedName>
    <definedName name="_xlnm.Print_Titles" localSheetId="2">ZSS!$5:$7</definedName>
  </definedNames>
  <calcPr calcId="125725"/>
</workbook>
</file>

<file path=xl/calcChain.xml><?xml version="1.0" encoding="utf-8"?>
<calcChain xmlns="http://schemas.openxmlformats.org/spreadsheetml/2006/main">
  <c r="C9" i="40"/>
  <c r="E196" i="33"/>
  <c r="E195"/>
  <c r="E194"/>
  <c r="E189"/>
  <c r="AC27" i="3"/>
  <c r="AC19"/>
  <c r="AB22"/>
  <c r="W20"/>
  <c r="W31"/>
  <c r="E197" i="33"/>
  <c r="E193"/>
  <c r="Y8" i="3"/>
  <c r="F15" i="1"/>
  <c r="E59" i="38"/>
  <c r="L16" i="37"/>
  <c r="L45"/>
  <c r="L44" l="1"/>
  <c r="M43" s="1"/>
  <c r="Q7" i="3" s="1"/>
  <c r="R7" s="1"/>
  <c r="L40" i="37"/>
  <c r="M39"/>
  <c r="L38"/>
  <c r="L37"/>
  <c r="L36"/>
  <c r="L35"/>
  <c r="M34" s="1"/>
  <c r="M7" i="3" s="1"/>
  <c r="N7" s="1"/>
  <c r="L33" i="37"/>
  <c r="M31" s="1"/>
  <c r="L30"/>
  <c r="L29"/>
  <c r="L28"/>
  <c r="L27"/>
  <c r="M26"/>
  <c r="I7" i="3" s="1"/>
  <c r="J7" s="1"/>
  <c r="L23" i="37"/>
  <c r="L22"/>
  <c r="L21"/>
  <c r="M20"/>
  <c r="L19"/>
  <c r="M17" s="1"/>
  <c r="E7" i="3" s="1"/>
  <c r="F7" s="1"/>
  <c r="L18" i="37"/>
  <c r="L14"/>
  <c r="L13"/>
  <c r="L12"/>
  <c r="L11" s="1"/>
  <c r="Y7" i="3" s="1"/>
  <c r="L10" i="37"/>
  <c r="L9"/>
  <c r="L8"/>
  <c r="L5" s="1"/>
  <c r="L7"/>
  <c r="E6" i="33" s="1"/>
  <c r="L6" i="37"/>
  <c r="M5"/>
  <c r="U17" i="3"/>
  <c r="AC17" s="1"/>
  <c r="E20"/>
  <c r="AC23"/>
  <c r="AC24"/>
  <c r="AC25"/>
  <c r="AC26"/>
  <c r="AC22"/>
  <c r="W30"/>
  <c r="W29"/>
  <c r="E5" i="33"/>
  <c r="E7"/>
  <c r="E14"/>
  <c r="E16"/>
  <c r="E191"/>
  <c r="E192"/>
  <c r="AA18" i="3"/>
  <c r="AC18" s="1"/>
  <c r="W9"/>
  <c r="AA9" s="1"/>
  <c r="W8"/>
  <c r="AA8" s="1"/>
  <c r="O7"/>
  <c r="P7" s="1"/>
  <c r="G7"/>
  <c r="H7" s="1"/>
  <c r="I9" i="36"/>
  <c r="I8"/>
  <c r="I7"/>
  <c r="D201" i="34"/>
  <c r="G2"/>
  <c r="F2"/>
  <c r="D5"/>
  <c r="AA34" i="3"/>
  <c r="AA31"/>
  <c r="AA26"/>
  <c r="AA25"/>
  <c r="AA24"/>
  <c r="AA23"/>
  <c r="AA22"/>
  <c r="AA17"/>
  <c r="AA16"/>
  <c r="AC16" s="1"/>
  <c r="AA15"/>
  <c r="AC15" s="1"/>
  <c r="AA10"/>
  <c r="AA11"/>
  <c r="AA12"/>
  <c r="V34"/>
  <c r="V31"/>
  <c r="U34"/>
  <c r="U31"/>
  <c r="U26"/>
  <c r="U25"/>
  <c r="U24"/>
  <c r="U23"/>
  <c r="U22"/>
  <c r="U8"/>
  <c r="U10"/>
  <c r="U11"/>
  <c r="U12"/>
  <c r="T7"/>
  <c r="F8"/>
  <c r="H8"/>
  <c r="J8"/>
  <c r="L8"/>
  <c r="N8"/>
  <c r="P8"/>
  <c r="R8"/>
  <c r="T8"/>
  <c r="F9"/>
  <c r="H9"/>
  <c r="J9"/>
  <c r="L9"/>
  <c r="N9"/>
  <c r="O9"/>
  <c r="P9" s="1"/>
  <c r="R9"/>
  <c r="T9"/>
  <c r="F18"/>
  <c r="H18"/>
  <c r="J18"/>
  <c r="L18"/>
  <c r="N18"/>
  <c r="P18"/>
  <c r="R18"/>
  <c r="T18"/>
  <c r="F10"/>
  <c r="H10"/>
  <c r="J10"/>
  <c r="L10"/>
  <c r="N10"/>
  <c r="P10"/>
  <c r="R10"/>
  <c r="T10"/>
  <c r="F11"/>
  <c r="H11"/>
  <c r="J11"/>
  <c r="L11"/>
  <c r="N11"/>
  <c r="P11"/>
  <c r="R11"/>
  <c r="T11"/>
  <c r="F12"/>
  <c r="H12"/>
  <c r="J12"/>
  <c r="L12"/>
  <c r="N12"/>
  <c r="P12"/>
  <c r="R12"/>
  <c r="T12"/>
  <c r="G15" i="1"/>
  <c r="AC20" i="3" l="1"/>
  <c r="U20"/>
  <c r="AA20"/>
  <c r="W32"/>
  <c r="M16" i="37"/>
  <c r="K7" i="3"/>
  <c r="L7" s="1"/>
  <c r="V7" s="1"/>
  <c r="W7"/>
  <c r="AA7" s="1"/>
  <c r="E13"/>
  <c r="U9"/>
  <c r="V12"/>
  <c r="V9"/>
  <c r="AC31"/>
  <c r="V11"/>
  <c r="V8"/>
  <c r="V10"/>
  <c r="V18"/>
  <c r="E2" i="34"/>
  <c r="F101" i="14"/>
  <c r="F99"/>
  <c r="F97"/>
  <c r="AA29" i="3"/>
  <c r="K32"/>
  <c r="S20"/>
  <c r="S13"/>
  <c r="T17"/>
  <c r="T16"/>
  <c r="T15"/>
  <c r="S27"/>
  <c r="F27" i="5"/>
  <c r="O29" i="3" s="1"/>
  <c r="P29" s="1"/>
  <c r="F29" i="5"/>
  <c r="O30" i="3" s="1"/>
  <c r="F621" i="16"/>
  <c r="F619"/>
  <c r="F617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6"/>
  <c r="G467"/>
  <c r="G468"/>
  <c r="G469"/>
  <c r="G470"/>
  <c r="G471"/>
  <c r="G472"/>
  <c r="F28" i="35"/>
  <c r="S30" i="3" s="1"/>
  <c r="T30" s="1"/>
  <c r="F26" i="35"/>
  <c r="S29" i="3"/>
  <c r="T29" s="1"/>
  <c r="F24" i="35"/>
  <c r="F53" i="11"/>
  <c r="I30" i="3" s="1"/>
  <c r="J30" s="1"/>
  <c r="F51" i="11"/>
  <c r="I29" i="3" s="1"/>
  <c r="J29" s="1"/>
  <c r="F48" i="11"/>
  <c r="F42" i="13"/>
  <c r="G30" i="3" s="1"/>
  <c r="H30" s="1"/>
  <c r="F40" i="13"/>
  <c r="G29" i="3" s="1"/>
  <c r="H29" s="1"/>
  <c r="F37" i="13"/>
  <c r="F25" i="5"/>
  <c r="F66" i="20"/>
  <c r="E30" i="3" s="1"/>
  <c r="F64" i="20"/>
  <c r="E29" i="3" s="1"/>
  <c r="F62" i="20"/>
  <c r="X12" i="3"/>
  <c r="Z12"/>
  <c r="X9"/>
  <c r="Z9"/>
  <c r="X18"/>
  <c r="Z18"/>
  <c r="Z7"/>
  <c r="X8"/>
  <c r="Z8"/>
  <c r="X10"/>
  <c r="Z10"/>
  <c r="X11"/>
  <c r="Z11"/>
  <c r="F15"/>
  <c r="H15"/>
  <c r="J15"/>
  <c r="L15"/>
  <c r="N15"/>
  <c r="P15"/>
  <c r="R15"/>
  <c r="X15"/>
  <c r="Z15"/>
  <c r="F16"/>
  <c r="H16"/>
  <c r="J16"/>
  <c r="L16"/>
  <c r="N16"/>
  <c r="P16"/>
  <c r="R16"/>
  <c r="X16"/>
  <c r="Z16"/>
  <c r="F17"/>
  <c r="H17"/>
  <c r="J17"/>
  <c r="L17"/>
  <c r="N17"/>
  <c r="P17"/>
  <c r="R17"/>
  <c r="X17"/>
  <c r="Z17"/>
  <c r="AE22"/>
  <c r="AE23"/>
  <c r="AE24"/>
  <c r="AE25"/>
  <c r="H25" s="1"/>
  <c r="AE26"/>
  <c r="M29"/>
  <c r="N29" s="1"/>
  <c r="X31"/>
  <c r="AB31" s="1"/>
  <c r="AD31" s="1"/>
  <c r="Z30"/>
  <c r="Z29"/>
  <c r="Z27"/>
  <c r="Y27"/>
  <c r="W27"/>
  <c r="Q27"/>
  <c r="O27"/>
  <c r="M27"/>
  <c r="I27"/>
  <c r="G27"/>
  <c r="E27"/>
  <c r="F14" i="1"/>
  <c r="G20" i="3"/>
  <c r="I20"/>
  <c r="K20"/>
  <c r="M20"/>
  <c r="O20"/>
  <c r="Q20"/>
  <c r="G13"/>
  <c r="I13"/>
  <c r="M13"/>
  <c r="Q13"/>
  <c r="Y20"/>
  <c r="Y13"/>
  <c r="F24" i="4"/>
  <c r="M30" i="3" s="1"/>
  <c r="F20" i="4"/>
  <c r="F22"/>
  <c r="L26" i="3"/>
  <c r="L29"/>
  <c r="L30"/>
  <c r="G619" i="16" l="1"/>
  <c r="Q29" i="3" s="1"/>
  <c r="U29" s="1"/>
  <c r="G621" i="16"/>
  <c r="Q30" i="3" s="1"/>
  <c r="R30" s="1"/>
  <c r="W13"/>
  <c r="W28" s="1"/>
  <c r="X7"/>
  <c r="AB7" s="1"/>
  <c r="K13"/>
  <c r="K28" s="1"/>
  <c r="U7"/>
  <c r="AC7" s="1"/>
  <c r="AB16"/>
  <c r="AB10"/>
  <c r="AD10" s="1"/>
  <c r="AB9"/>
  <c r="V17"/>
  <c r="AB11"/>
  <c r="AD11" s="1"/>
  <c r="AB8"/>
  <c r="AD8" s="1"/>
  <c r="AI8" s="1"/>
  <c r="AB18"/>
  <c r="AD18" s="1"/>
  <c r="AB12"/>
  <c r="AD12" s="1"/>
  <c r="AB15"/>
  <c r="V15"/>
  <c r="X30"/>
  <c r="AB30" s="1"/>
  <c r="AA30"/>
  <c r="AA32" s="1"/>
  <c r="AB17"/>
  <c r="V16"/>
  <c r="F29"/>
  <c r="L24"/>
  <c r="P24"/>
  <c r="G28"/>
  <c r="N24"/>
  <c r="R24"/>
  <c r="Q28"/>
  <c r="AC12"/>
  <c r="S28"/>
  <c r="AC10"/>
  <c r="Z32"/>
  <c r="X20"/>
  <c r="Z13"/>
  <c r="AC11"/>
  <c r="M28"/>
  <c r="F26"/>
  <c r="J26"/>
  <c r="Y28"/>
  <c r="J20"/>
  <c r="H22"/>
  <c r="P20"/>
  <c r="R20"/>
  <c r="R13"/>
  <c r="I28"/>
  <c r="E28"/>
  <c r="AA27"/>
  <c r="J13"/>
  <c r="P22"/>
  <c r="L20"/>
  <c r="P13"/>
  <c r="F25"/>
  <c r="O13"/>
  <c r="O28" s="1"/>
  <c r="H20"/>
  <c r="X29"/>
  <c r="P26"/>
  <c r="N26"/>
  <c r="F20"/>
  <c r="Z20"/>
  <c r="N20"/>
  <c r="L13"/>
  <c r="N13"/>
  <c r="H13"/>
  <c r="L32"/>
  <c r="J24"/>
  <c r="F24"/>
  <c r="R26"/>
  <c r="H26"/>
  <c r="H24"/>
  <c r="P25"/>
  <c r="M32"/>
  <c r="AA13"/>
  <c r="F13"/>
  <c r="AC9"/>
  <c r="T13"/>
  <c r="T20"/>
  <c r="AC8"/>
  <c r="AH8" s="1"/>
  <c r="F22"/>
  <c r="T32"/>
  <c r="F30"/>
  <c r="E32"/>
  <c r="P30"/>
  <c r="P32" s="1"/>
  <c r="O32"/>
  <c r="S32"/>
  <c r="AB34"/>
  <c r="P23"/>
  <c r="H23"/>
  <c r="F23"/>
  <c r="I32"/>
  <c r="J22"/>
  <c r="R22"/>
  <c r="T22"/>
  <c r="T27" s="1"/>
  <c r="J32"/>
  <c r="U27"/>
  <c r="R23"/>
  <c r="N23"/>
  <c r="L23"/>
  <c r="J23"/>
  <c r="AD27"/>
  <c r="G617" i="16"/>
  <c r="L22" i="3"/>
  <c r="N22"/>
  <c r="V13"/>
  <c r="H32"/>
  <c r="R25"/>
  <c r="N25"/>
  <c r="L25"/>
  <c r="J25"/>
  <c r="G32"/>
  <c r="N30"/>
  <c r="N32" s="1"/>
  <c r="AC13" l="1"/>
  <c r="AA28"/>
  <c r="AA35" s="1"/>
  <c r="X13"/>
  <c r="U13"/>
  <c r="U28" s="1"/>
  <c r="AD16"/>
  <c r="AB26"/>
  <c r="AB24"/>
  <c r="AD17"/>
  <c r="AD15"/>
  <c r="X32"/>
  <c r="AB29"/>
  <c r="AB32" s="1"/>
  <c r="V20"/>
  <c r="V22"/>
  <c r="F32"/>
  <c r="V30"/>
  <c r="AD30" s="1"/>
  <c r="U30"/>
  <c r="AC30" s="1"/>
  <c r="AB20"/>
  <c r="Z28"/>
  <c r="Z35" s="1"/>
  <c r="H27"/>
  <c r="H28" s="1"/>
  <c r="H35" s="1"/>
  <c r="AB13"/>
  <c r="T28"/>
  <c r="T35" s="1"/>
  <c r="F27"/>
  <c r="F28" s="1"/>
  <c r="P27"/>
  <c r="P28" s="1"/>
  <c r="P35" s="1"/>
  <c r="AD9"/>
  <c r="Q32"/>
  <c r="R29"/>
  <c r="R32" s="1"/>
  <c r="AC29"/>
  <c r="N27"/>
  <c r="N28" s="1"/>
  <c r="N35" s="1"/>
  <c r="J27"/>
  <c r="J28" s="1"/>
  <c r="J35" s="1"/>
  <c r="AD34"/>
  <c r="L27"/>
  <c r="L28" s="1"/>
  <c r="L35" s="1"/>
  <c r="R27"/>
  <c r="R28" s="1"/>
  <c r="AD7"/>
  <c r="AC28" l="1"/>
  <c r="U32"/>
  <c r="AC32"/>
  <c r="AD20"/>
  <c r="AD13"/>
  <c r="F35"/>
  <c r="V29"/>
  <c r="V32" s="1"/>
  <c r="V27"/>
  <c r="V28" s="1"/>
  <c r="R35"/>
  <c r="AD28" l="1"/>
  <c r="AB23"/>
  <c r="AB25"/>
  <c r="AD29"/>
  <c r="V35"/>
  <c r="X27"/>
  <c r="X28" s="1"/>
  <c r="X35" s="1"/>
  <c r="AD32" l="1"/>
  <c r="AD35" s="1"/>
  <c r="AB27"/>
  <c r="AB28" s="1"/>
  <c r="AB35" s="1"/>
</calcChain>
</file>

<file path=xl/comments1.xml><?xml version="1.0" encoding="utf-8"?>
<comments xmlns="http://schemas.openxmlformats.org/spreadsheetml/2006/main">
  <authors>
    <author>Monika</author>
    <author>Kuźnik</author>
  </authors>
  <commentList>
    <comment ref="U15" authorId="0">
      <text>
        <r>
          <rPr>
            <b/>
            <sz val="9"/>
            <color indexed="81"/>
            <rFont val="Tahoma"/>
            <charset val="1"/>
          </rPr>
          <t>Monika:</t>
        </r>
        <r>
          <rPr>
            <sz val="9"/>
            <color indexed="81"/>
            <rFont val="Tahoma"/>
            <charset val="1"/>
          </rPr>
          <t xml:space="preserve">
limit łączny na jednostki </t>
        </r>
      </text>
    </comment>
    <comment ref="U18" authorId="0">
      <text>
        <r>
          <rPr>
            <b/>
            <sz val="9"/>
            <color indexed="81"/>
            <rFont val="Tahoma"/>
            <charset val="1"/>
          </rPr>
          <t>Monika:</t>
        </r>
        <r>
          <rPr>
            <sz val="9"/>
            <color indexed="81"/>
            <rFont val="Tahoma"/>
            <charset val="1"/>
          </rPr>
          <t xml:space="preserve">
limit łączny na jednostki </t>
        </r>
      </text>
    </comment>
    <comment ref="W31" authorId="1">
      <text>
        <r>
          <rPr>
            <b/>
            <sz val="8"/>
            <color indexed="81"/>
            <rFont val="Tahoma"/>
            <family val="2"/>
            <charset val="238"/>
          </rPr>
          <t>Kuźnik:</t>
        </r>
        <r>
          <rPr>
            <sz val="8"/>
            <color indexed="81"/>
            <rFont val="Tahoma"/>
            <family val="2"/>
            <charset val="238"/>
          </rPr>
          <t xml:space="preserve">
elektronika w użyczeniu - osobny wykaz
</t>
        </r>
      </text>
    </comment>
  </commentList>
</comments>
</file>

<file path=xl/comments2.xml><?xml version="1.0" encoding="utf-8"?>
<comments xmlns="http://schemas.openxmlformats.org/spreadsheetml/2006/main">
  <authors>
    <author>AgnieszkaK</author>
  </authors>
  <commentList>
    <comment ref="E7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2537</t>
        </r>
      </text>
    </comment>
    <comment ref="E8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2537</t>
        </r>
      </text>
    </comment>
    <comment ref="E9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2537</t>
        </r>
      </text>
    </comment>
  </commentList>
</comments>
</file>

<file path=xl/comments3.xml><?xml version="1.0" encoding="utf-8"?>
<comments xmlns="http://schemas.openxmlformats.org/spreadsheetml/2006/main">
  <authors>
    <author>AgnieszkaK</author>
    <author>MM</author>
  </authors>
  <commentList>
    <comment ref="H6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1751</t>
        </r>
      </text>
    </comment>
    <comment ref="L6" authorId="1">
      <text>
        <r>
          <rPr>
            <b/>
            <sz val="8"/>
            <color indexed="81"/>
            <rFont val="Tahoma"/>
            <family val="2"/>
            <charset val="238"/>
          </rPr>
          <t>MM:</t>
        </r>
        <r>
          <rPr>
            <sz val="8"/>
            <color indexed="81"/>
            <rFont val="Tahoma"/>
            <family val="2"/>
            <charset val="238"/>
          </rPr>
          <t xml:space="preserve">
wartość kubatorowa - cena 604,00 </t>
        </r>
      </text>
    </comment>
    <comment ref="H7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2666</t>
        </r>
      </text>
    </comment>
    <comment ref="H8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1751</t>
        </r>
      </text>
    </comment>
    <comment ref="H9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1751</t>
        </r>
      </text>
    </comment>
    <comment ref="H10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1751</t>
        </r>
      </text>
    </comment>
    <comment ref="H12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2537</t>
        </r>
      </text>
    </comment>
    <comment ref="H13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2537</t>
        </r>
      </text>
    </comment>
    <comment ref="H14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2537</t>
        </r>
      </text>
    </comment>
    <comment ref="H18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1340</t>
        </r>
      </text>
    </comment>
    <comment ref="H19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2537</t>
        </r>
      </text>
    </comment>
    <comment ref="H21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oiekt 1122</t>
        </r>
      </text>
    </comment>
    <comment ref="H22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1340</t>
        </r>
      </text>
    </comment>
    <comment ref="H23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1340</t>
        </r>
      </text>
    </comment>
    <comment ref="H24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2311</t>
        </r>
      </text>
    </comment>
    <comment ref="H25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2667</t>
        </r>
      </text>
    </comment>
    <comment ref="H27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1122</t>
        </r>
      </text>
    </comment>
    <comment ref="H28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1341</t>
        </r>
      </text>
    </comment>
    <comment ref="H29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2537</t>
        </r>
      </text>
    </comment>
    <comment ref="I29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Na wykazie jednostki
 jest 53m2</t>
        </r>
      </text>
    </comment>
    <comment ref="H30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2666</t>
        </r>
      </text>
    </comment>
    <comment ref="H32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1751</t>
        </r>
      </text>
    </comment>
    <comment ref="H33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1122</t>
        </r>
      </text>
    </comment>
    <comment ref="H35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1122</t>
        </r>
      </text>
    </comment>
    <comment ref="H36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1122</t>
        </r>
      </text>
    </comment>
    <comment ref="H37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2666</t>
        </r>
      </text>
    </comment>
    <comment ref="I37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Na wykazie przesłanym przez jednostkę powierzchnia wynosi 45m2</t>
        </r>
      </text>
    </comment>
    <comment ref="H38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1122</t>
        </r>
      </text>
    </comment>
    <comment ref="H40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1122</t>
        </r>
      </text>
    </comment>
    <comment ref="H44" authorId="0">
      <text>
        <r>
          <rPr>
            <b/>
            <sz val="8"/>
            <color indexed="81"/>
            <rFont val="Tahoma"/>
            <family val="2"/>
            <charset val="238"/>
          </rPr>
          <t>AgnieszkaK:</t>
        </r>
        <r>
          <rPr>
            <sz val="8"/>
            <color indexed="81"/>
            <rFont val="Tahoma"/>
            <family val="2"/>
            <charset val="238"/>
          </rPr>
          <t xml:space="preserve">
obiekt 1751</t>
        </r>
      </text>
    </comment>
  </commentList>
</comments>
</file>

<file path=xl/sharedStrings.xml><?xml version="1.0" encoding="utf-8"?>
<sst xmlns="http://schemas.openxmlformats.org/spreadsheetml/2006/main" count="4364" uniqueCount="2095">
  <si>
    <t>ZESTAWIENIE SPRZĘTU ELEKTRONICZNEGO JEDNOSTKI - DOM DZIECKA W JEDLINIE ZDRÓJ</t>
  </si>
  <si>
    <t>poniższy wykaz obejmuje tylko sprzęt wskazany do ubezpieczenia</t>
  </si>
  <si>
    <t>Nazwa</t>
  </si>
  <si>
    <t>Numer inw. / specyfikacja</t>
  </si>
  <si>
    <t>Rodzaj sprzętu</t>
  </si>
  <si>
    <t>Wartość odtworzeniowa [zł]</t>
  </si>
  <si>
    <t>Rok produkcji</t>
  </si>
  <si>
    <t>Zestaw komputerowy Atxion xp</t>
  </si>
  <si>
    <t>stacjonarny</t>
  </si>
  <si>
    <t>Zestaw komputerowy</t>
  </si>
  <si>
    <t>Monitor</t>
  </si>
  <si>
    <t>Drukarka HP CLJ CM 1015</t>
  </si>
  <si>
    <t>Kserokopiarka KM 1620</t>
  </si>
  <si>
    <t>Komputer</t>
  </si>
  <si>
    <t>Notebook</t>
  </si>
  <si>
    <t>przenośny</t>
  </si>
  <si>
    <t>Ekran projekcyjny</t>
  </si>
  <si>
    <t>Projektor Toshiba</t>
  </si>
  <si>
    <t>Razem [zł]</t>
  </si>
  <si>
    <t>PODSUMOWANIE</t>
  </si>
  <si>
    <t xml:space="preserve">Załącznik nr </t>
  </si>
  <si>
    <t>ZESTAWIENIE SPRZĘTU ELEKTRONICZNEGO JEDNOSTKI - DOM DZIECKA CATHARINA</t>
  </si>
  <si>
    <t>Komputer Asus M51VR - APO32C</t>
  </si>
  <si>
    <t>VII/1/19</t>
  </si>
  <si>
    <t>Aparat cyfrowy DMC-F218 Panasonic</t>
  </si>
  <si>
    <t>VII/9/15</t>
  </si>
  <si>
    <t>Dysk Samsung 2,5 zewn. 320 GB</t>
  </si>
  <si>
    <t>VII/1/19/01</t>
  </si>
  <si>
    <t>Nawigacja Tomtom GO950 IQ</t>
  </si>
  <si>
    <t>XII/6</t>
  </si>
  <si>
    <t>KOMPUTER pc Adax Bravo HX4200Athx2</t>
  </si>
  <si>
    <t>VII/1/18</t>
  </si>
  <si>
    <t>Zestaw komputerowy Pentium Dualcore 2.4 GHZ ( 5 szt)</t>
  </si>
  <si>
    <t>VII/1/20-25</t>
  </si>
  <si>
    <t>Komputer Alsen Profi XP ( 2 szt)</t>
  </si>
  <si>
    <t>VII/1/26-27</t>
  </si>
  <si>
    <t>Drukarka Brother 525 DN</t>
  </si>
  <si>
    <t>VII/6/6</t>
  </si>
  <si>
    <t>Monitory Samsung ( 5 szt.)</t>
  </si>
  <si>
    <t>VII/2/13-18</t>
  </si>
  <si>
    <t>Razem</t>
  </si>
  <si>
    <t>Wartość księgowa brutto [zł]</t>
  </si>
  <si>
    <t>Drukarka laserowa</t>
  </si>
  <si>
    <t>bd</t>
  </si>
  <si>
    <t>Aparat cyfrowy</t>
  </si>
  <si>
    <t>Telewizor</t>
  </si>
  <si>
    <t>W-491-969</t>
  </si>
  <si>
    <t>W-491-773</t>
  </si>
  <si>
    <t>W-491-727</t>
  </si>
  <si>
    <t>W-491-730</t>
  </si>
  <si>
    <t>W-491-1162</t>
  </si>
  <si>
    <t>W-491-1042</t>
  </si>
  <si>
    <t>W-491-1041</t>
  </si>
  <si>
    <t>W-491-1021</t>
  </si>
  <si>
    <t>W-491-1027</t>
  </si>
  <si>
    <t>Samsung P7500 Galaxy Tab 16GB 10.1''</t>
  </si>
  <si>
    <t>W-491-1201</t>
  </si>
  <si>
    <t>W-491-1200</t>
  </si>
  <si>
    <t>Xerox Phaser 6280 DN</t>
  </si>
  <si>
    <t>W-491-628</t>
  </si>
  <si>
    <t>W-491-627</t>
  </si>
  <si>
    <t>W-491-626</t>
  </si>
  <si>
    <t>W-491-1043</t>
  </si>
  <si>
    <t>W-491-1026</t>
  </si>
  <si>
    <t>W-491-623</t>
  </si>
  <si>
    <t>W-491-621</t>
  </si>
  <si>
    <t>W-491-625</t>
  </si>
  <si>
    <t>W-491-618</t>
  </si>
  <si>
    <t>W-491-622</t>
  </si>
  <si>
    <t>W-491-620</t>
  </si>
  <si>
    <t>W-491-616</t>
  </si>
  <si>
    <t>W-491-617</t>
  </si>
  <si>
    <t>W-491-624</t>
  </si>
  <si>
    <t>W-491-619</t>
  </si>
  <si>
    <t>Projektor Vivitek D837</t>
  </si>
  <si>
    <t>W-491-684</t>
  </si>
  <si>
    <t>W-491-974</t>
  </si>
  <si>
    <t>W-491-975</t>
  </si>
  <si>
    <t>W-491-980</t>
  </si>
  <si>
    <t>W-491-978</t>
  </si>
  <si>
    <t>W-491-979</t>
  </si>
  <si>
    <t>W-491-982</t>
  </si>
  <si>
    <t>W-491-983</t>
  </si>
  <si>
    <t>W-491-987</t>
  </si>
  <si>
    <t>W-491-984</t>
  </si>
  <si>
    <t>W-491-986</t>
  </si>
  <si>
    <t>W-491-976</t>
  </si>
  <si>
    <t>W-491-964</t>
  </si>
  <si>
    <t>W-491-985</t>
  </si>
  <si>
    <t>W-491-981</t>
  </si>
  <si>
    <t>W-491-977</t>
  </si>
  <si>
    <t>W-491-1004</t>
  </si>
  <si>
    <t>W-491-772</t>
  </si>
  <si>
    <t>W-491-1161</t>
  </si>
  <si>
    <t>W-491-1048</t>
  </si>
  <si>
    <t>Komputer typ II - HP Compaq 8000 USDT</t>
  </si>
  <si>
    <t>W-491-638</t>
  </si>
  <si>
    <t>W-491-639</t>
  </si>
  <si>
    <t>W-491-629</t>
  </si>
  <si>
    <t>W-491-643</t>
  </si>
  <si>
    <t>W-491-644</t>
  </si>
  <si>
    <t>W-491-630</t>
  </si>
  <si>
    <t>W-491-640</t>
  </si>
  <si>
    <t>W-491-646</t>
  </si>
  <si>
    <t>W-491-641</t>
  </si>
  <si>
    <t>W-491-650</t>
  </si>
  <si>
    <t>W-491-652</t>
  </si>
  <si>
    <t>W-491-631</t>
  </si>
  <si>
    <t>W-491-637</t>
  </si>
  <si>
    <t>W-491-651</t>
  </si>
  <si>
    <t>W-491-642</t>
  </si>
  <si>
    <t>W-491-645</t>
  </si>
  <si>
    <t>W-491-649</t>
  </si>
  <si>
    <t>W-491-635</t>
  </si>
  <si>
    <t>W-491-636</t>
  </si>
  <si>
    <t>W-491-648</t>
  </si>
  <si>
    <t>W-491-647</t>
  </si>
  <si>
    <t>W-491-632</t>
  </si>
  <si>
    <t>W-491-634</t>
  </si>
  <si>
    <t>W-491-633</t>
  </si>
  <si>
    <t>W-491-1107</t>
  </si>
  <si>
    <t>W-491-1101</t>
  </si>
  <si>
    <t>W-491-1103</t>
  </si>
  <si>
    <t>W-491-1002</t>
  </si>
  <si>
    <t>W-491-1102</t>
  </si>
  <si>
    <t>W-491-1003</t>
  </si>
  <si>
    <t>W-491-1025</t>
  </si>
  <si>
    <t>FORTIAP-220B - urządzenie z serwisami na 2 lata</t>
  </si>
  <si>
    <t>W-491-1199</t>
  </si>
  <si>
    <t>W-491-1045</t>
  </si>
  <si>
    <t>Xerox Phaser 3635 MFP/X - 4 w 1</t>
  </si>
  <si>
    <t>W-491-614</t>
  </si>
  <si>
    <t>W-491-613</t>
  </si>
  <si>
    <t>W-491-612</t>
  </si>
  <si>
    <t>W-491-615</t>
  </si>
  <si>
    <t>HP TS 7320 i3-2120 Win7Pro 500GB 4 GB DWRW 21,5''</t>
  </si>
  <si>
    <t>W-491-1230</t>
  </si>
  <si>
    <t>W-491-1226</t>
  </si>
  <si>
    <t>W-491-1227</t>
  </si>
  <si>
    <t>W-491-1218</t>
  </si>
  <si>
    <t>W-491-1219</t>
  </si>
  <si>
    <t>W-491-1228</t>
  </si>
  <si>
    <t>W-491-1209</t>
  </si>
  <si>
    <t>W-491-1210</t>
  </si>
  <si>
    <t>W-491-1211</t>
  </si>
  <si>
    <t>W-491-1212</t>
  </si>
  <si>
    <t>W-491-1213</t>
  </si>
  <si>
    <t>W-491-1214</t>
  </si>
  <si>
    <t>W-491-1215</t>
  </si>
  <si>
    <t>W-491-1216</t>
  </si>
  <si>
    <t>W-491-1217</t>
  </si>
  <si>
    <t>W-491-1204</t>
  </si>
  <si>
    <t>W-491-1202</t>
  </si>
  <si>
    <t>W-491-1203</t>
  </si>
  <si>
    <t>W-491-1206</t>
  </si>
  <si>
    <t>W-491-1207</t>
  </si>
  <si>
    <t>W-491-1208</t>
  </si>
  <si>
    <t>W-491-1223</t>
  </si>
  <si>
    <t>W-491-1224</t>
  </si>
  <si>
    <t>W-491-1225</t>
  </si>
  <si>
    <t>W-491-1229</t>
  </si>
  <si>
    <t>W-491-1222</t>
  </si>
  <si>
    <t>W-491-1221</t>
  </si>
  <si>
    <t>W-491-1198</t>
  </si>
  <si>
    <t>W-491-1220</t>
  </si>
  <si>
    <t>W-491-1205</t>
  </si>
  <si>
    <t>W-491-1118</t>
  </si>
  <si>
    <t>W-491-683</t>
  </si>
  <si>
    <t>W-491-944</t>
  </si>
  <si>
    <t>HP TS 7320</t>
  </si>
  <si>
    <t>W-491-1259</t>
  </si>
  <si>
    <t>W-491-1260</t>
  </si>
  <si>
    <t>W-491-1261</t>
  </si>
  <si>
    <t>W-491-1262</t>
  </si>
  <si>
    <t>W-491-1263</t>
  </si>
  <si>
    <t>W-491-1264</t>
  </si>
  <si>
    <t>W-491-1265</t>
  </si>
  <si>
    <t>W-491-1258</t>
  </si>
  <si>
    <t>Monitor NEC V422</t>
  </si>
  <si>
    <t>W-491-1241</t>
  </si>
  <si>
    <t>W-491-1242</t>
  </si>
  <si>
    <t>W-491-1243</t>
  </si>
  <si>
    <t>W-491-1244</t>
  </si>
  <si>
    <t>W-491-1245</t>
  </si>
  <si>
    <t>W-491-1246</t>
  </si>
  <si>
    <t>W-491-1247</t>
  </si>
  <si>
    <t>W-491-973</t>
  </si>
  <si>
    <t>W-491-721</t>
  </si>
  <si>
    <t>W-491-1149</t>
  </si>
  <si>
    <t>W-491-943</t>
  </si>
  <si>
    <t>W-491-712</t>
  </si>
  <si>
    <t>W-491-885</t>
  </si>
  <si>
    <t>W-491-910</t>
  </si>
  <si>
    <t>W-491-828</t>
  </si>
  <si>
    <t>W-491-1020</t>
  </si>
  <si>
    <t>W-491-945</t>
  </si>
  <si>
    <t>W-491-767</t>
  </si>
  <si>
    <t>W-491-946</t>
  </si>
  <si>
    <t>W-491-947</t>
  </si>
  <si>
    <t>W-491-729</t>
  </si>
  <si>
    <t>W-491-1035</t>
  </si>
  <si>
    <t>W-491-769</t>
  </si>
  <si>
    <t>W-491-968</t>
  </si>
  <si>
    <t>W-491-967</t>
  </si>
  <si>
    <t>W-491-957</t>
  </si>
  <si>
    <t>W-491-1185</t>
  </si>
  <si>
    <t>W-491-1052</t>
  </si>
  <si>
    <t>W-491-1184</t>
  </si>
  <si>
    <t>W-491-1034</t>
  </si>
  <si>
    <t>W-491-711</t>
  </si>
  <si>
    <t>W-491-1008</t>
  </si>
  <si>
    <t>HP SLATE 2 LCD 8,9 WSVGA AG LED Z670</t>
  </si>
  <si>
    <t>ST-491-642</t>
  </si>
  <si>
    <t>komputer HP 7500E MT Intel Core i7-3700, Pamięć HP 16GB, rozszerzenie gwarancji 3y</t>
  </si>
  <si>
    <t>ST-491-634</t>
  </si>
  <si>
    <t>ST-491-636</t>
  </si>
  <si>
    <t>ST-491-628</t>
  </si>
  <si>
    <t>ST-491-626</t>
  </si>
  <si>
    <t>ST-491-635</t>
  </si>
  <si>
    <t>ST-491-633</t>
  </si>
  <si>
    <t>ST-491-637</t>
  </si>
  <si>
    <t>ST-491-630</t>
  </si>
  <si>
    <t>ST-491-629</t>
  </si>
  <si>
    <t>ST-491-627</t>
  </si>
  <si>
    <t>ST-491-632</t>
  </si>
  <si>
    <t>ST-491-631</t>
  </si>
  <si>
    <t>Projektor Dell 2400 MP</t>
  </si>
  <si>
    <t>Lenovo AIO IC B320 - monitor dotykowy, kamera, głośnik, W7</t>
  </si>
  <si>
    <t>ST-491-641</t>
  </si>
  <si>
    <t>Xerox Phaser 3635 X</t>
  </si>
  <si>
    <t>ST-491-643</t>
  </si>
  <si>
    <t>ST-491-644</t>
  </si>
  <si>
    <t>ST-491-645</t>
  </si>
  <si>
    <t>ST-491-646</t>
  </si>
  <si>
    <t>ST-491-647</t>
  </si>
  <si>
    <t>ST-491-612</t>
  </si>
  <si>
    <t>ST-491-617</t>
  </si>
  <si>
    <t>ST-491-614</t>
  </si>
  <si>
    <t>ST-491-613</t>
  </si>
  <si>
    <t>ST-491-615</t>
  </si>
  <si>
    <t>ST-491-616</t>
  </si>
  <si>
    <t>Xerox Phaser 3635MFP/X</t>
  </si>
  <si>
    <t>ST-491-639</t>
  </si>
  <si>
    <t>ST-491-638</t>
  </si>
  <si>
    <t>ST-491-640</t>
  </si>
  <si>
    <t>ST-491-620</t>
  </si>
  <si>
    <t>Monitor NEC P402</t>
  </si>
  <si>
    <t>ST-491-649</t>
  </si>
  <si>
    <t>ST-491-648</t>
  </si>
  <si>
    <t>ST-491-650</t>
  </si>
  <si>
    <t>ST-491-624</t>
  </si>
  <si>
    <t>ST-491-625</t>
  </si>
  <si>
    <t>ST-491-619</t>
  </si>
  <si>
    <t>ST-491-618</t>
  </si>
  <si>
    <t>ST-491-621</t>
  </si>
  <si>
    <t>Copy Centre C133</t>
  </si>
  <si>
    <t>ST-491-255</t>
  </si>
  <si>
    <t>Fortigate 200 A</t>
  </si>
  <si>
    <t>ST-491-651</t>
  </si>
  <si>
    <t>ST-491-622</t>
  </si>
  <si>
    <t>ST-491-623</t>
  </si>
  <si>
    <t>APC Smart-UPS VT 20kVA w/4 Batt, Start-IP 5x8 whit internal main Bypass</t>
  </si>
  <si>
    <t>ST-633-002</t>
  </si>
  <si>
    <t>W-491-1066</t>
  </si>
  <si>
    <t>W-491-793</t>
  </si>
  <si>
    <t>W-491-1071</t>
  </si>
  <si>
    <t>W-491-1063</t>
  </si>
  <si>
    <t>W-491-725</t>
  </si>
  <si>
    <t>W-491-1178</t>
  </si>
  <si>
    <t>W-491-1152</t>
  </si>
  <si>
    <t>W-491-904</t>
  </si>
  <si>
    <t>W-491-901</t>
  </si>
  <si>
    <t>W-491-913</t>
  </si>
  <si>
    <t>W-491-747</t>
  </si>
  <si>
    <t>W-491-1067</t>
  </si>
  <si>
    <t>W-491-929</t>
  </si>
  <si>
    <t>W-491-761</t>
  </si>
  <si>
    <t>W-491-921</t>
  </si>
  <si>
    <t>W-491-894</t>
  </si>
  <si>
    <t>W-491-1062</t>
  </si>
  <si>
    <t>W-491-1061</t>
  </si>
  <si>
    <t>W-491-806</t>
  </si>
  <si>
    <t>W-491-814</t>
  </si>
  <si>
    <t>W-491-1024</t>
  </si>
  <si>
    <t>W-491-803</t>
  </si>
  <si>
    <t>W-491-802</t>
  </si>
  <si>
    <t>W-491-824</t>
  </si>
  <si>
    <t>W-491-873</t>
  </si>
  <si>
    <t>W-491-762</t>
  </si>
  <si>
    <t>W-491-922</t>
  </si>
  <si>
    <t>W-491-972</t>
  </si>
  <si>
    <t>W-491-734</t>
  </si>
  <si>
    <t>W-491-1069</t>
  </si>
  <si>
    <t>W-491-1110</t>
  </si>
  <si>
    <t>W-491-840</t>
  </si>
  <si>
    <t>W-491-1068</t>
  </si>
  <si>
    <t>W-491-1065</t>
  </si>
  <si>
    <t>W-491-720</t>
  </si>
  <si>
    <t>W-491-716</t>
  </si>
  <si>
    <t>W-491-745</t>
  </si>
  <si>
    <t>W-491-872</t>
  </si>
  <si>
    <t>W-491-860</t>
  </si>
  <si>
    <t>W-491-919</t>
  </si>
  <si>
    <t>W-491-746</t>
  </si>
  <si>
    <t>W-491-859</t>
  </si>
  <si>
    <t>W-491-1087</t>
  </si>
  <si>
    <t>W-491-1078</t>
  </si>
  <si>
    <t>W-491-1023</t>
  </si>
  <si>
    <t>W-491-848</t>
  </si>
  <si>
    <t>W-491-1046</t>
  </si>
  <si>
    <t>W-491-970</t>
  </si>
  <si>
    <t>W-491-911</t>
  </si>
  <si>
    <t>W-491-756</t>
  </si>
  <si>
    <t>W-491-1150</t>
  </si>
  <si>
    <t>W-491-742</t>
  </si>
  <si>
    <t>W-491-940</t>
  </si>
  <si>
    <t>W-491-926</t>
  </si>
  <si>
    <t>W-491-790</t>
  </si>
  <si>
    <t>W-491-774</t>
  </si>
  <si>
    <t>W-491-701</t>
  </si>
  <si>
    <t>W-491-1126</t>
  </si>
  <si>
    <t>W-491-857</t>
  </si>
  <si>
    <t>W-491-903</t>
  </si>
  <si>
    <t>W-491-1022</t>
  </si>
  <si>
    <t>W-491-723</t>
  </si>
  <si>
    <t>W-491-818</t>
  </si>
  <si>
    <t>W-491-722</t>
  </si>
  <si>
    <t>W-491-791</t>
  </si>
  <si>
    <t>W-491-912</t>
  </si>
  <si>
    <t>W-491-713</t>
  </si>
  <si>
    <t>W-491-1177</t>
  </si>
  <si>
    <t>W-491-1151</t>
  </si>
  <si>
    <t>W-491-743</t>
  </si>
  <si>
    <t>W-491-930</t>
  </si>
  <si>
    <t>W-491-1096</t>
  </si>
  <si>
    <t>W-491-724</t>
  </si>
  <si>
    <t>W-491-897</t>
  </si>
  <si>
    <t>W-491-731</t>
  </si>
  <si>
    <t>W-491-1093</t>
  </si>
  <si>
    <t>W-491-1092</t>
  </si>
  <si>
    <t>W-491-936</t>
  </si>
  <si>
    <t>W-491-1094</t>
  </si>
  <si>
    <t>W-491-951</t>
  </si>
  <si>
    <t>W-491-1055</t>
  </si>
  <si>
    <t>W-491-700</t>
  </si>
  <si>
    <t>W-491-835</t>
  </si>
  <si>
    <t>W-491-1147</t>
  </si>
  <si>
    <t>W-491-1174</t>
  </si>
  <si>
    <t>Monitor IIYAMA 15" ProLite E383S</t>
  </si>
  <si>
    <t>monitor HYUNDAI X71S 17"</t>
  </si>
  <si>
    <t>Monitor HP LE 19" 1901 wi LCD</t>
  </si>
  <si>
    <t>Zestaw komputerowy z drukarką</t>
  </si>
  <si>
    <t>System alarmowy</t>
  </si>
  <si>
    <t>Telefax Canon L140 ze słuchawką</t>
  </si>
  <si>
    <t>Telefax Panasonic KX-MB 773</t>
  </si>
  <si>
    <t xml:space="preserve">Telefax Canon L-250 </t>
  </si>
  <si>
    <t>Telefax Canon L-220</t>
  </si>
  <si>
    <t>Fax Canon L100+słuchawka</t>
  </si>
  <si>
    <t>FAX Panasonic KX FT 78PD</t>
  </si>
  <si>
    <t>703/A/04</t>
  </si>
  <si>
    <t>800/A/04</t>
  </si>
  <si>
    <t>801/A/04</t>
  </si>
  <si>
    <t>946/A/09</t>
  </si>
  <si>
    <t>948/A/09</t>
  </si>
  <si>
    <t>867/A/06</t>
  </si>
  <si>
    <t>853/A/05</t>
  </si>
  <si>
    <t>866/A/05</t>
  </si>
  <si>
    <t>972/V/09</t>
  </si>
  <si>
    <t>973/V/09</t>
  </si>
  <si>
    <t>981/V/09</t>
  </si>
  <si>
    <t>988/V/09</t>
  </si>
  <si>
    <t>monitor HP L1706 17"</t>
  </si>
  <si>
    <t>monitor Hantarex square LCD 40</t>
  </si>
  <si>
    <t>ST-491-214</t>
  </si>
  <si>
    <t>ST-491-213</t>
  </si>
  <si>
    <t>monitor DELL M783P CRT 17"</t>
  </si>
  <si>
    <t>monitor DELL 1709FP LCD 17"</t>
  </si>
  <si>
    <t>monitor Belinea 17" 101730 LCD</t>
  </si>
  <si>
    <t>monitor Belinea 15" 101536 LCD</t>
  </si>
  <si>
    <t>stawka</t>
  </si>
  <si>
    <t>pierwsze ryzyko - kradzież</t>
  </si>
  <si>
    <t>Urządzenia i wyposażenie</t>
  </si>
  <si>
    <t xml:space="preserve">Środki obrotowe </t>
  </si>
  <si>
    <t xml:space="preserve">Wartości pieniężne– kradzież z włamaniem </t>
  </si>
  <si>
    <t xml:space="preserve">Wartości pieniężne –rabunek w lokalu </t>
  </si>
  <si>
    <t>Wartości pieniężne – transport</t>
  </si>
  <si>
    <t>RAZEM JEDNOSTKI 
SU</t>
  </si>
  <si>
    <t>RAZEM JEDNOSTKI 
składka</t>
  </si>
  <si>
    <t>RAZEM STAROSTWO
SU</t>
  </si>
  <si>
    <t>RAZEM STAROSTWO
skadka</t>
  </si>
  <si>
    <t>RAZEM
SU</t>
  </si>
  <si>
    <t>RAZEM
składka</t>
  </si>
  <si>
    <t>Monitor AG Neovo A-17S</t>
  </si>
  <si>
    <t>Monitor Acer 15" AL1511</t>
  </si>
  <si>
    <t>Macierz dyskowa HP MSA2312fc</t>
  </si>
  <si>
    <t>ST-491-593</t>
  </si>
  <si>
    <t>Laptop Dell latitude D510</t>
  </si>
  <si>
    <t>ST-491-148</t>
  </si>
  <si>
    <t>Komputer NTT Etiuda B293</t>
  </si>
  <si>
    <t>Komputer NTT Business 309G</t>
  </si>
  <si>
    <t>Komputer HP dx7400MT C2D/1GB/160/DVDRW/V</t>
  </si>
  <si>
    <t>Komputer HP DX7400MT 1.8/GB/160/DRW/XBU</t>
  </si>
  <si>
    <t>Komputer HP DX7400</t>
  </si>
  <si>
    <t>Komputer HP DX 7400MT 1.8/1GB/160/DRW/XBU</t>
  </si>
  <si>
    <t>Komputer HP dc7900 USDT</t>
  </si>
  <si>
    <t>Komputer HP DC 7900 USDT</t>
  </si>
  <si>
    <t>Komputer HP AIO-200-5112pl 21,5 " DC E5400, HDD 500 GB , 4 GB RAM</t>
  </si>
  <si>
    <t>Komputer Fujitsu - Siemens Esprimo P3510 E2200/2GB/FDD/VB+XP</t>
  </si>
  <si>
    <t xml:space="preserve">komputer DELL </t>
  </si>
  <si>
    <t>kolektor Unitech PA 500</t>
  </si>
  <si>
    <t>ST-491-520</t>
  </si>
  <si>
    <t>komlektor Cipherlab 8001L</t>
  </si>
  <si>
    <t>ST-491-005</t>
  </si>
  <si>
    <t>Klimatyzator ASR Sunica</t>
  </si>
  <si>
    <t>Instalacja CCTV - Monitoring</t>
  </si>
  <si>
    <t>ST-491-481</t>
  </si>
  <si>
    <t>Infokiosk multimedialny stojący</t>
  </si>
  <si>
    <t>ST-491-542</t>
  </si>
  <si>
    <t>HP Vivera Deskjet 460 WBT</t>
  </si>
  <si>
    <t>HP BL460G6 Serwer kasetowy (blade)</t>
  </si>
  <si>
    <t>ST-491-592</t>
  </si>
  <si>
    <t>ST-491-591</t>
  </si>
  <si>
    <t xml:space="preserve">HP BL c3000 obudowa serwera z wyposażeniem </t>
  </si>
  <si>
    <t>ST-491-590</t>
  </si>
  <si>
    <t>fortimanager - 100</t>
  </si>
  <si>
    <t>ST-491-608</t>
  </si>
  <si>
    <t>Fortigate-110 C</t>
  </si>
  <si>
    <t>ST-491-607</t>
  </si>
  <si>
    <t>Fortigate 50B Wifi BDL</t>
  </si>
  <si>
    <t>ST-491-226</t>
  </si>
  <si>
    <t>ST-491-227</t>
  </si>
  <si>
    <t>ST-491-228</t>
  </si>
  <si>
    <t>ST-491-225</t>
  </si>
  <si>
    <t>ST-491-224</t>
  </si>
  <si>
    <t>ST-491-222</t>
  </si>
  <si>
    <t>ST-491-223</t>
  </si>
  <si>
    <t>ST-491-221</t>
  </si>
  <si>
    <t>Fortianalizer 100B</t>
  </si>
  <si>
    <t>ST-491-125</t>
  </si>
  <si>
    <t>Drukarka PageMaster 402 N</t>
  </si>
  <si>
    <t>ST-491-113</t>
  </si>
  <si>
    <t>Drukarka OKI C3100</t>
  </si>
  <si>
    <t>Drukarka OKI B6300dn</t>
  </si>
  <si>
    <t>ST-491-553</t>
  </si>
  <si>
    <t>drukarka HP LJ 2420</t>
  </si>
  <si>
    <t>drukarka argox A-200</t>
  </si>
  <si>
    <t>Cisco 1841 security Bund-le ADV sec K9</t>
  </si>
  <si>
    <t>ST-491-216</t>
  </si>
  <si>
    <t>Bizhub C 253</t>
  </si>
  <si>
    <t>ST-491-217</t>
  </si>
  <si>
    <t>Serwer z oprogramowaniem typu Manager do zarządzania treścią na wyświetlaczach Rack 19"</t>
  </si>
  <si>
    <t>S</t>
  </si>
  <si>
    <t>serwer HP BL 460 cG6</t>
  </si>
  <si>
    <t>Kserokopiarka Toshiba</t>
  </si>
  <si>
    <t>Starostwo Powiatowe Wałbrzych wykaz mienia wg grup</t>
  </si>
  <si>
    <t>Grupa</t>
  </si>
  <si>
    <t>Nr inwentarzowy</t>
  </si>
  <si>
    <t>Przedmiot ubezpieczenia</t>
  </si>
  <si>
    <t>Suma ubezpieczenia</t>
  </si>
  <si>
    <t>Oznaczenie</t>
  </si>
  <si>
    <t xml:space="preserve"> - 4/49/491/002</t>
  </si>
  <si>
    <t>Zestaw komputerowy  - OR</t>
  </si>
  <si>
    <t>E</t>
  </si>
  <si>
    <t xml:space="preserve"> od - 4/49/491/003 do - 4/49/491/021</t>
  </si>
  <si>
    <t>Zestawy komputerowe cena jednostkowa 3757,60 - 19 sztuk</t>
  </si>
  <si>
    <t xml:space="preserve"> - 4/49/491/028</t>
  </si>
  <si>
    <t>monitor TFT"17</t>
  </si>
  <si>
    <t>komputer PC Fujitsu-Siemens</t>
  </si>
  <si>
    <t>monitor TFT "17</t>
  </si>
  <si>
    <t>UPS Ever</t>
  </si>
  <si>
    <t xml:space="preserve"> - 4/49/491/030</t>
  </si>
  <si>
    <t xml:space="preserve"> - 4/49/491/031</t>
  </si>
  <si>
    <t xml:space="preserve"> - 4/49/491/032</t>
  </si>
  <si>
    <t>Monitor TFT "17</t>
  </si>
  <si>
    <t xml:space="preserve"> - 4/49/491/033</t>
  </si>
  <si>
    <t xml:space="preserve"> - 4/49/491/035</t>
  </si>
  <si>
    <t xml:space="preserve"> - 4/49/491/036</t>
  </si>
  <si>
    <t xml:space="preserve"> - 4/49/491/037</t>
  </si>
  <si>
    <t xml:space="preserve"> - 4/49/491/038</t>
  </si>
  <si>
    <t xml:space="preserve"> - 4/49/491/039</t>
  </si>
  <si>
    <t xml:space="preserve"> - 4/49/491/040</t>
  </si>
  <si>
    <t xml:space="preserve"> - 4/49/491/041</t>
  </si>
  <si>
    <t xml:space="preserve"> - 4/49/491/100</t>
  </si>
  <si>
    <t>Zestaw komputerowy ZAB</t>
  </si>
  <si>
    <t xml:space="preserve"> - 4/49/491/101</t>
  </si>
  <si>
    <t xml:space="preserve"> - 4/49/491/102</t>
  </si>
  <si>
    <t>Zestaw komputerowy ZIO</t>
  </si>
  <si>
    <t xml:space="preserve"> - 4/49/491/104</t>
  </si>
  <si>
    <t xml:space="preserve"> - 4/49/491/105</t>
  </si>
  <si>
    <t xml:space="preserve"> - 4/49/491/108</t>
  </si>
  <si>
    <t xml:space="preserve"> - 4/49/491/109</t>
  </si>
  <si>
    <t xml:space="preserve"> - 4/49/491/11</t>
  </si>
  <si>
    <t xml:space="preserve"> - 4/49/491/111</t>
  </si>
  <si>
    <t xml:space="preserve"> - 4/49/491/113</t>
  </si>
  <si>
    <t>Zestaw komputerowy bez monitora</t>
  </si>
  <si>
    <t xml:space="preserve"> - 4/49/491/114</t>
  </si>
  <si>
    <t xml:space="preserve">Zestaw komputerowy </t>
  </si>
  <si>
    <t>Drukarka HP LaserJet 1300</t>
  </si>
  <si>
    <t xml:space="preserve"> - 4/49/491/115</t>
  </si>
  <si>
    <t xml:space="preserve"> - 4/49/491/116</t>
  </si>
  <si>
    <t xml:space="preserve"> - 4/49/491/117</t>
  </si>
  <si>
    <t xml:space="preserve"> - 4/49/491/119</t>
  </si>
  <si>
    <t xml:space="preserve"> - 4/49/491/121</t>
  </si>
  <si>
    <t xml:space="preserve"> - 4/49/491/122</t>
  </si>
  <si>
    <t xml:space="preserve"> - 4/49/491/123</t>
  </si>
  <si>
    <t xml:space="preserve"> - 4/49/491/125</t>
  </si>
  <si>
    <t xml:space="preserve"> - 4/49/491/127</t>
  </si>
  <si>
    <t xml:space="preserve"> - 4/49/491/128</t>
  </si>
  <si>
    <t>Notebook Actina + Drukarka HP</t>
  </si>
  <si>
    <t>EP</t>
  </si>
  <si>
    <t xml:space="preserve"> - 4/49/491/131</t>
  </si>
  <si>
    <t>Server</t>
  </si>
  <si>
    <t xml:space="preserve"> - 4/49/491/132</t>
  </si>
  <si>
    <t xml:space="preserve"> - 4/49/491/133</t>
  </si>
  <si>
    <t>Notebook Asus</t>
  </si>
  <si>
    <t xml:space="preserve"> - 4/49/491/137</t>
  </si>
  <si>
    <t xml:space="preserve"> - 4/49/491/138</t>
  </si>
  <si>
    <t>Drukarka HP LJ 1300</t>
  </si>
  <si>
    <t xml:space="preserve"> - 4/49/491/140</t>
  </si>
  <si>
    <t xml:space="preserve">Komputer </t>
  </si>
  <si>
    <t xml:space="preserve"> - 4/49/491/141</t>
  </si>
  <si>
    <t xml:space="preserve"> - 4/49/491/144</t>
  </si>
  <si>
    <t xml:space="preserve"> - 4/49/491/145</t>
  </si>
  <si>
    <t xml:space="preserve"> - 4/49/491/147</t>
  </si>
  <si>
    <t>Komputer Etiuda H270 + monitor+ drukarka</t>
  </si>
  <si>
    <t xml:space="preserve"> - 4/49/491/161</t>
  </si>
  <si>
    <t>Komputer i drukarka</t>
  </si>
  <si>
    <t xml:space="preserve"> - 4/49/491/162</t>
  </si>
  <si>
    <t>Komputer Kantata + drukarka</t>
  </si>
  <si>
    <t xml:space="preserve"> - 4/49/491/163</t>
  </si>
  <si>
    <t>Komputer Kantata + monitor</t>
  </si>
  <si>
    <t xml:space="preserve"> - 4/49/491/164</t>
  </si>
  <si>
    <t xml:space="preserve"> - 4/49/491/165</t>
  </si>
  <si>
    <t>Komputer Kantata</t>
  </si>
  <si>
    <t xml:space="preserve"> - 4/49/491/166</t>
  </si>
  <si>
    <t>Notebook Acer</t>
  </si>
  <si>
    <t xml:space="preserve"> - 4/49/491/167</t>
  </si>
  <si>
    <t xml:space="preserve"> - 4/49/491/168</t>
  </si>
  <si>
    <t>drukarka konica minolta</t>
  </si>
  <si>
    <t xml:space="preserve"> - 4/49/491/170</t>
  </si>
  <si>
    <t>Komputer Etiuda H253</t>
  </si>
  <si>
    <t xml:space="preserve"> - 4/49/491/171</t>
  </si>
  <si>
    <t xml:space="preserve"> - 4/49/491/172</t>
  </si>
  <si>
    <t xml:space="preserve"> - 4/49/491/173</t>
  </si>
  <si>
    <t xml:space="preserve"> - 4/49/491/177</t>
  </si>
  <si>
    <t>Komputer Kantata B340</t>
  </si>
  <si>
    <t xml:space="preserve"> - 4/49/491/178</t>
  </si>
  <si>
    <t>Komputer Kantata B360+ monitor</t>
  </si>
  <si>
    <t xml:space="preserve"> - 4/49/491/179</t>
  </si>
  <si>
    <t>Zestaw komputerowy+monitor+drukarka</t>
  </si>
  <si>
    <t xml:space="preserve"> - 4/49/491/180</t>
  </si>
  <si>
    <t xml:space="preserve"> - 4/49/491/181</t>
  </si>
  <si>
    <t xml:space="preserve"> - 4/49/491/182</t>
  </si>
  <si>
    <t xml:space="preserve"> - 4/49/491/183</t>
  </si>
  <si>
    <t xml:space="preserve"> - 4/49/491/184</t>
  </si>
  <si>
    <t>Komputer+monitor+drukarka</t>
  </si>
  <si>
    <t xml:space="preserve"> - 4/49/491/185</t>
  </si>
  <si>
    <t xml:space="preserve"> - 4/49/491/186</t>
  </si>
  <si>
    <t>Notebook Aristo</t>
  </si>
  <si>
    <t xml:space="preserve"> - 4/49/491/187</t>
  </si>
  <si>
    <t>Komputer Otimus</t>
  </si>
  <si>
    <t xml:space="preserve"> - 4/49/491/188</t>
  </si>
  <si>
    <t>Drukarka HP CLJ 28740</t>
  </si>
  <si>
    <t xml:space="preserve"> - 4/49/491/189</t>
  </si>
  <si>
    <t xml:space="preserve"> - 4/49/491/190</t>
  </si>
  <si>
    <t>Zestaw komputerowy Optimus</t>
  </si>
  <si>
    <t xml:space="preserve"> - 4/49/491/191</t>
  </si>
  <si>
    <t>Notebook Asus + drukarka</t>
  </si>
  <si>
    <t xml:space="preserve"> - 4/49/491/192</t>
  </si>
  <si>
    <t xml:space="preserve"> - 4/49/491/193</t>
  </si>
  <si>
    <t xml:space="preserve"> - 4/49/491/194</t>
  </si>
  <si>
    <t xml:space="preserve"> - 4/49/491/196</t>
  </si>
  <si>
    <t>Drukarka Citizen PN-60</t>
  </si>
  <si>
    <t xml:space="preserve"> - 4/49/491/197</t>
  </si>
  <si>
    <t xml:space="preserve"> - 4/49/491/198</t>
  </si>
  <si>
    <t xml:space="preserve"> - 4/49/491/199</t>
  </si>
  <si>
    <t xml:space="preserve"> - 4/49/491/200</t>
  </si>
  <si>
    <t>Serwer Eltus Netsvr E6</t>
  </si>
  <si>
    <t xml:space="preserve"> - 4/49/491/21</t>
  </si>
  <si>
    <t xml:space="preserve"> - 4/49/491/300</t>
  </si>
  <si>
    <t>Drukarka laser A3</t>
  </si>
  <si>
    <t xml:space="preserve"> - 4/49/491/301</t>
  </si>
  <si>
    <t>Skaner sieciowy A3 Epson</t>
  </si>
  <si>
    <t xml:space="preserve"> - 4/49/491/302</t>
  </si>
  <si>
    <t>Skaner SOD 1 Fujitsu</t>
  </si>
  <si>
    <t xml:space="preserve"> - 4/49/491/530</t>
  </si>
  <si>
    <t>Rzutnik multimedialny Mitshubishi</t>
  </si>
  <si>
    <t xml:space="preserve"> - 4/49/491/54</t>
  </si>
  <si>
    <t xml:space="preserve"> - 4/49/491/6</t>
  </si>
  <si>
    <t xml:space="preserve"> - 4/49/491/76</t>
  </si>
  <si>
    <t xml:space="preserve"> - 4/49/491/82</t>
  </si>
  <si>
    <t>Zestaw komputerowy PC Athlon XP2.0+monitor</t>
  </si>
  <si>
    <t xml:space="preserve"> - 4/49/491/83</t>
  </si>
  <si>
    <t>Komputer PC Athlon XP2.0+drukarka</t>
  </si>
  <si>
    <t xml:space="preserve"> - 4/49/491/9</t>
  </si>
  <si>
    <t xml:space="preserve"> - 4/49/491/95 </t>
  </si>
  <si>
    <t xml:space="preserve"> - 4/49/491/97</t>
  </si>
  <si>
    <t xml:space="preserve">Komputer PC Athlon XP2.0, 60GB </t>
  </si>
  <si>
    <t xml:space="preserve"> - 4/49/491/98</t>
  </si>
  <si>
    <t xml:space="preserve"> - 4/49/491/99</t>
  </si>
  <si>
    <t xml:space="preserve"> - 4/49/492/1</t>
  </si>
  <si>
    <t>Drukarka HP</t>
  </si>
  <si>
    <t>Drukarka laserowa HP LJ</t>
  </si>
  <si>
    <t>3 Com Hub</t>
  </si>
  <si>
    <t>Niszczarka</t>
  </si>
  <si>
    <t xml:space="preserve"> - 6/62/622/2</t>
  </si>
  <si>
    <t>Instalacja nagłośnieniowa</t>
  </si>
  <si>
    <t>komputer Triline Profi 41G-3400H7</t>
  </si>
  <si>
    <t>VII/1/30;31</t>
  </si>
  <si>
    <t>drukarka 959</t>
  </si>
  <si>
    <t>VII/6/3</t>
  </si>
  <si>
    <t>VII/4/7-9</t>
  </si>
  <si>
    <t>telewizor samsung LE 32C530 (4 szt.)</t>
  </si>
  <si>
    <t>konsola Xbox (2 szt.)</t>
  </si>
  <si>
    <t>VII/4/10-11</t>
  </si>
  <si>
    <t>wytwornica pary S.C. 11229 (karcher)</t>
  </si>
  <si>
    <t>XI/3</t>
  </si>
  <si>
    <t>Ubezpieczenie mienia od wszystkich ryzyk</t>
  </si>
  <si>
    <t>KATEGORIA MIENIA</t>
  </si>
  <si>
    <t>WARTOŚĆ UBEZPIECZENIA</t>
  </si>
  <si>
    <t>SUMA UBEZPIECZENIA</t>
  </si>
  <si>
    <t>budynki</t>
  </si>
  <si>
    <t>budowle</t>
  </si>
  <si>
    <t>wartości pieniężne</t>
  </si>
  <si>
    <t>mienie niskocenne</t>
  </si>
  <si>
    <t>Ubezpieczenie sprzętu elektronicznego</t>
  </si>
  <si>
    <t>sprzęt stacjonarny</t>
  </si>
  <si>
    <t>wartość księgowa brutto</t>
  </si>
  <si>
    <t>sprzęt przenośny</t>
  </si>
  <si>
    <t>pozostałe środki trwałe</t>
  </si>
  <si>
    <t>zbiory biblioteczne</t>
  </si>
  <si>
    <t>mienie pracownicze</t>
  </si>
  <si>
    <t>wartość odtworzeniowa</t>
  </si>
  <si>
    <t>wartość nominalna</t>
  </si>
  <si>
    <t>środki obrotowe</t>
  </si>
  <si>
    <t>koszt zakupu</t>
  </si>
  <si>
    <t>Powiatowe Centrum Pomocy Rodzinie</t>
  </si>
  <si>
    <t>Dom Dziecka "Catharina"</t>
  </si>
  <si>
    <t>nakłady adaptacyjne</t>
  </si>
  <si>
    <t>Załącznik nr</t>
  </si>
  <si>
    <t>Klimatyzacja</t>
  </si>
  <si>
    <t xml:space="preserve"> - 6/65/653/2</t>
  </si>
  <si>
    <t>Klimatyzator ścienny</t>
  </si>
  <si>
    <t>Kserokopiarka Nashuatec</t>
  </si>
  <si>
    <t xml:space="preserve"> - 8/80/803-2/13</t>
  </si>
  <si>
    <t>Kserokopiarka Ricoh Aficio 2018D</t>
  </si>
  <si>
    <t xml:space="preserve"> - 8/80/803-2/14</t>
  </si>
  <si>
    <t xml:space="preserve"> - 8/80/803-2/15</t>
  </si>
  <si>
    <t>Urządzenie wielofunkcyjne Kserokopiarka Canon</t>
  </si>
  <si>
    <t xml:space="preserve"> - 8/80/803-2/17</t>
  </si>
  <si>
    <t>Kopiarka cyfrowa KM 1635</t>
  </si>
  <si>
    <t xml:space="preserve"> - 8/80/803-2/18</t>
  </si>
  <si>
    <t xml:space="preserve"> - 8/80/803-2/19</t>
  </si>
  <si>
    <t>Urządzenie wielofunkcyjne Develop Ineo 213 wartość jedn. 6 100,00zł</t>
  </si>
  <si>
    <t xml:space="preserve"> - 8/80/803-2/25</t>
  </si>
  <si>
    <t>Urządzenie wielofunkcyjne Develop Ineo 354</t>
  </si>
  <si>
    <t xml:space="preserve"> - 8/80/803-2/26</t>
  </si>
  <si>
    <t>Kopiarka Olivetti</t>
  </si>
  <si>
    <t xml:space="preserve"> - 8/80/803-2/28</t>
  </si>
  <si>
    <t xml:space="preserve"> - 8/80/803-2/29</t>
  </si>
  <si>
    <t xml:space="preserve"> - 8/80/803-2/30</t>
  </si>
  <si>
    <t>Kserokopiarka Minolta  Bizhub 250</t>
  </si>
  <si>
    <t xml:space="preserve"> - 8/80/803-2/31</t>
  </si>
  <si>
    <t>Kopiarko-drukarkaToschiba</t>
  </si>
  <si>
    <t xml:space="preserve"> - 8/80/803-2/6/0</t>
  </si>
  <si>
    <t>Kserokopiarko-ploter OCE 9476+skaner</t>
  </si>
  <si>
    <t xml:space="preserve"> - 8/80/803/2/28</t>
  </si>
  <si>
    <t>Urządzenie cyfrowe OCE TCS500</t>
  </si>
  <si>
    <t>Aparat fotograficzny Nikon</t>
  </si>
  <si>
    <t xml:space="preserve">wyposażenie </t>
  </si>
  <si>
    <t>elektronika stacjonarna</t>
  </si>
  <si>
    <t>elektronika przenośna</t>
  </si>
  <si>
    <t xml:space="preserve"> - 2/29/291/1</t>
  </si>
  <si>
    <t>B</t>
  </si>
  <si>
    <t xml:space="preserve"> - 3/31/310/1</t>
  </si>
  <si>
    <t>ŚT</t>
  </si>
  <si>
    <t xml:space="preserve"> - 3/31/310/2</t>
  </si>
  <si>
    <t xml:space="preserve"> - 3/31/314/5</t>
  </si>
  <si>
    <t>Kocioł centralnego ogrzewania ul. Niepodległości 88</t>
  </si>
  <si>
    <t xml:space="preserve">  - 5/58/582-2/1</t>
  </si>
  <si>
    <t>Odśnieżarka MTD</t>
  </si>
  <si>
    <t>Tachimetr</t>
  </si>
  <si>
    <t xml:space="preserve"> - 6/61/615/1</t>
  </si>
  <si>
    <t>Agregat ES 5000</t>
  </si>
  <si>
    <t>Zestaw dla Powiatowego Zespołu Reagowania</t>
  </si>
  <si>
    <t xml:space="preserve"> - 8/80/806/1</t>
  </si>
  <si>
    <t>Namiot EX</t>
  </si>
  <si>
    <t>Szafy przesuwane</t>
  </si>
  <si>
    <t>MB</t>
  </si>
  <si>
    <t>AR</t>
  </si>
  <si>
    <t>Pozostałe środki trwałe z wykazu niskocennych</t>
  </si>
  <si>
    <t xml:space="preserve">wszystkie </t>
  </si>
  <si>
    <t>Drukarka HP LJ 1200</t>
  </si>
  <si>
    <t>Monitor NEC LCD</t>
  </si>
  <si>
    <t xml:space="preserve"> - 4/49/491/73</t>
  </si>
  <si>
    <t>Komputer+Monitor</t>
  </si>
  <si>
    <t>Monitor Philips 17''</t>
  </si>
  <si>
    <t>Monitor Hyunday 17''</t>
  </si>
  <si>
    <t>Monitor LG 17''</t>
  </si>
  <si>
    <t>Monitor AOC 17''</t>
  </si>
  <si>
    <t>Monitor IIYAMA 24''</t>
  </si>
  <si>
    <t>Monitor LCD 19'' LG</t>
  </si>
  <si>
    <t>Projektor Hitachi CPRX 60</t>
  </si>
  <si>
    <t>Drukarka Samsung CLP-510</t>
  </si>
  <si>
    <t>Drukarka Canon LBP5000</t>
  </si>
  <si>
    <t>Drukarka Canon Color</t>
  </si>
  <si>
    <t>Stremer Quantum CDM 72</t>
  </si>
  <si>
    <t>Lp.</t>
  </si>
  <si>
    <t>Nazwa jednostki</t>
  </si>
  <si>
    <t>Dane adresowe jednostki</t>
  </si>
  <si>
    <t>Ilość pracowników [w osobach] (*)</t>
  </si>
  <si>
    <t>Zespół Szkół im. M. Curie-Skłodowskiej w Szczawnie Zdroju</t>
  </si>
  <si>
    <t>Specjalny Ośrodek Szkolno – Wychowawczy w Nowym Siodle</t>
  </si>
  <si>
    <t>Powiatowe Centrum Pomocy  Rodzinie</t>
  </si>
  <si>
    <t>Wielofunkcyjna Placówka Opiekuńczo-Wychowawcza: Dom Dziecka „Catharina”</t>
  </si>
  <si>
    <t>Powiatowy Urząd Pracy</t>
  </si>
  <si>
    <t xml:space="preserve">RAZEM </t>
  </si>
  <si>
    <t>Ilość uczniów / wychowanków</t>
  </si>
  <si>
    <t>nie dotyczy</t>
  </si>
  <si>
    <t>JEDNOSTKA</t>
  </si>
  <si>
    <t>RAZEM</t>
  </si>
  <si>
    <t xml:space="preserve">Skarb Państwa </t>
  </si>
  <si>
    <t>sumy stałe</t>
  </si>
  <si>
    <t xml:space="preserve">pierwsze ryzyko </t>
  </si>
  <si>
    <t xml:space="preserve">razem </t>
  </si>
  <si>
    <t xml:space="preserve">wartość nowa utraconego mienia </t>
  </si>
  <si>
    <t xml:space="preserve">Urząd  Starostwo Powiatowe </t>
  </si>
  <si>
    <t xml:space="preserve">mienie os. Trzecich przyjęte na przechowanie </t>
  </si>
  <si>
    <t>Aparat Cyfrowy Canon</t>
  </si>
  <si>
    <t>UPS</t>
  </si>
  <si>
    <t xml:space="preserve">Wyszczególnienie </t>
  </si>
  <si>
    <t>Zespół Szkół 
w Szczawnie Zdroju</t>
  </si>
  <si>
    <t>Specjalny Ośrodek Szkolno - Wychowawczy 
w Nowym Siodle</t>
  </si>
  <si>
    <t>Dom Dziecka 
w Jedlinie Zdrój</t>
  </si>
  <si>
    <t>notebook</t>
  </si>
  <si>
    <t>Drukarka</t>
  </si>
  <si>
    <t>zestaw komputerowy</t>
  </si>
  <si>
    <t>monitor</t>
  </si>
  <si>
    <t>komputer przenośny</t>
  </si>
  <si>
    <t>drukarka</t>
  </si>
  <si>
    <t>rzutnik multimedialny</t>
  </si>
  <si>
    <t>skaner</t>
  </si>
  <si>
    <t>Kamera video Panasonic</t>
  </si>
  <si>
    <t>na wykazie jako przenośny</t>
  </si>
  <si>
    <t>Drukarka Canon I-Sensys Color</t>
  </si>
  <si>
    <t>Drukarka OKI Nicroline 3321 9 Pin Printer</t>
  </si>
  <si>
    <t>PC Athlon XP 2.0 60GB 256 MB XPHome, WORD</t>
  </si>
  <si>
    <t>Zasilacz UPS Faton</t>
  </si>
  <si>
    <t>UPS Eaton SOD-GIS</t>
  </si>
  <si>
    <t>Drukarka HP DESKJET1200</t>
  </si>
  <si>
    <t xml:space="preserve">Zestaw komputerowy Etiuda </t>
  </si>
  <si>
    <t>Skaner HP SJ 4400C</t>
  </si>
  <si>
    <t>Urządzenie wielofunkacyjne Canon MF 5750</t>
  </si>
  <si>
    <t>Zestaw komputerowy CELERON D331</t>
  </si>
  <si>
    <t>Komputer Eltus+monitor</t>
  </si>
  <si>
    <t>Komputer Eltus</t>
  </si>
  <si>
    <t>Komputer Eltus+drukarka</t>
  </si>
  <si>
    <t>Zestaw komputerowy AQUILA</t>
  </si>
  <si>
    <t>Zestaw komputerowy Adax</t>
  </si>
  <si>
    <t>Zestaw komputerowy Adax Delta HD7300</t>
  </si>
  <si>
    <t>Monitor LCD 17 Samsung</t>
  </si>
  <si>
    <t>Komputer Adax Theta D7400</t>
  </si>
  <si>
    <t>Monitor LCD 20'' Benq G2020HD</t>
  </si>
  <si>
    <t>Drukarka laserowa HP LJ 2055D</t>
  </si>
  <si>
    <t>Drukarka laserowa HP LJ P2055dn</t>
  </si>
  <si>
    <t>Notebook Icom</t>
  </si>
  <si>
    <t>Notebook HP 550</t>
  </si>
  <si>
    <t>Notebook HP 551</t>
  </si>
  <si>
    <t>Notebook Toshiba</t>
  </si>
  <si>
    <t>Kserokopiarka Sharp AR 153</t>
  </si>
  <si>
    <t>Kserokopiarka Ineo 163</t>
  </si>
  <si>
    <t>Urządzenie wielofunkacyjne HP Laser M1319F</t>
  </si>
  <si>
    <t>Duplikator DVD</t>
  </si>
  <si>
    <t>Urządzenie wielofunkcyjne HP 1120N MFP</t>
  </si>
  <si>
    <t>Urządzenie wielofunkcyjne HP Color</t>
  </si>
  <si>
    <t>Notebook Asus K50-SX150</t>
  </si>
  <si>
    <t>Komputer PC Core2Duo 2.93GHz 4GB 1 TB DRW XPP</t>
  </si>
  <si>
    <t>Monitor LCD Benq 19'' G922HDL</t>
  </si>
  <si>
    <t>Monitor Hyunday LCD</t>
  </si>
  <si>
    <t>Drukarka HP LJ 1015</t>
  </si>
  <si>
    <t>Kopiarka Ricoh AF 120</t>
  </si>
  <si>
    <t>Monitor HP 2035 LCD</t>
  </si>
  <si>
    <t>Monitor Belinea 17'' LCD</t>
  </si>
  <si>
    <t>Monitor LG 17''+Drukarka Konica Minolta</t>
  </si>
  <si>
    <t>Monitor Samsung 19''</t>
  </si>
  <si>
    <t>Monitor LCD 17'' Hyunday</t>
  </si>
  <si>
    <t>Monitor LCD ACER</t>
  </si>
  <si>
    <t>Monitor LCD 19'' Samsung</t>
  </si>
  <si>
    <t>Monitor Samsung19''</t>
  </si>
  <si>
    <t>Kamera</t>
  </si>
  <si>
    <t>Notebook Amilo Pro V8010D</t>
  </si>
  <si>
    <t>ST-491-493</t>
  </si>
  <si>
    <t>ST-491-492</t>
  </si>
  <si>
    <t>Komputer Fujitsu Siemens EM U9200</t>
  </si>
  <si>
    <t>ST-491-300</t>
  </si>
  <si>
    <t>Zasilacz APC smart - UPS 1500</t>
  </si>
  <si>
    <t>zasilacz APC smart 1500 VA2U</t>
  </si>
  <si>
    <t>ST-491-529</t>
  </si>
  <si>
    <t>Xerox WorkCentre M20i</t>
  </si>
  <si>
    <t>ST-491-253</t>
  </si>
  <si>
    <t>ST-491-254</t>
  </si>
  <si>
    <t>ST-491-256</t>
  </si>
  <si>
    <t>ST-491-273</t>
  </si>
  <si>
    <t>ST-491-272</t>
  </si>
  <si>
    <t>zestaw komputerowy stacjonarny TRILINE</t>
  </si>
  <si>
    <t>PO KL EFS/XVII/58</t>
  </si>
  <si>
    <t>drukarka brother HL-2250DN</t>
  </si>
  <si>
    <t>PO KL EFS FENIKS/XVII/59</t>
  </si>
  <si>
    <t>drukarka brother HL-3040CN</t>
  </si>
  <si>
    <t>PO KL EFS FENIKS/XVII/60</t>
  </si>
  <si>
    <t>PO KL EFS FENIKS/XVII/61</t>
  </si>
  <si>
    <t>tablica interaktywna 82''IQ</t>
  </si>
  <si>
    <t>PO KL EFS FENIKS/XVII/62</t>
  </si>
  <si>
    <t>projektor multimedialny MX260S</t>
  </si>
  <si>
    <t>PO KLS EFS FENIKS/XVII/64</t>
  </si>
  <si>
    <t>notebook FSC Amilopro V3505XP HOME</t>
  </si>
  <si>
    <t>monitor 19 LCD AL. 1917 (5 szt.)</t>
  </si>
  <si>
    <t>switch 3com 24 port</t>
  </si>
  <si>
    <t>PCPR/XVII/124</t>
  </si>
  <si>
    <t>PCPR/X/57</t>
  </si>
  <si>
    <t>PCPR/X/58</t>
  </si>
  <si>
    <t>PCPR/X/59</t>
  </si>
  <si>
    <t>zestaw komputerowy Poemat 122 AB-PC</t>
  </si>
  <si>
    <t>PCPR/XVII/83</t>
  </si>
  <si>
    <t>PCPR/XVII/84</t>
  </si>
  <si>
    <t>PCPR/XVII/85</t>
  </si>
  <si>
    <t>drukarka laserowa 4A mono</t>
  </si>
  <si>
    <t>PCPR/XVII/86</t>
  </si>
  <si>
    <t>PCPR/XVII/87-89</t>
  </si>
  <si>
    <t>monitor 22'' (3 szt.)</t>
  </si>
  <si>
    <t>PCPR/X/63</t>
  </si>
  <si>
    <t>aparat telefoniczny</t>
  </si>
  <si>
    <t>PCPR/XI/38</t>
  </si>
  <si>
    <t>PCPR/XI/39</t>
  </si>
  <si>
    <t>PCPR/XI/40</t>
  </si>
  <si>
    <t>PCPR/XI/41</t>
  </si>
  <si>
    <t>telefax panasonic</t>
  </si>
  <si>
    <t>PCPR/XI/42</t>
  </si>
  <si>
    <t>maszyna do pisania elektryczna</t>
  </si>
  <si>
    <t>PCPR/IX-1/8</t>
  </si>
  <si>
    <t>notebook acer</t>
  </si>
  <si>
    <t>PCPR/XVII/90</t>
  </si>
  <si>
    <t>drukarka laserowa</t>
  </si>
  <si>
    <t>PCPR/XVII/93</t>
  </si>
  <si>
    <t>drukarka laserowa LBP 810</t>
  </si>
  <si>
    <t>PCPR/XVII/94</t>
  </si>
  <si>
    <t>PCPR/XVII/96</t>
  </si>
  <si>
    <t>PCPR/XVII/97</t>
  </si>
  <si>
    <t>PCPR/XVII/98</t>
  </si>
  <si>
    <t>PCPR/XVII/99</t>
  </si>
  <si>
    <t>PCPR/XVII/100</t>
  </si>
  <si>
    <t>rzutnik</t>
  </si>
  <si>
    <t>PCPR/X/61</t>
  </si>
  <si>
    <t>system alarmu p.poż.</t>
  </si>
  <si>
    <t>011-04-00</t>
  </si>
  <si>
    <t>kamera bezprzewodowa</t>
  </si>
  <si>
    <t>GR II/12/11</t>
  </si>
  <si>
    <t>zestaw HI-FI sony</t>
  </si>
  <si>
    <t>GR II/559/12/11</t>
  </si>
  <si>
    <t>aparat Olimpus</t>
  </si>
  <si>
    <t>GR II 560/12/11</t>
  </si>
  <si>
    <t>Zespół Placówek Resocjalizacyjnych</t>
  </si>
  <si>
    <t>komputer KOMTECH, monitor Samsung, mysz, klawiatura</t>
  </si>
  <si>
    <t>DZ VIB30/14/41-50</t>
  </si>
  <si>
    <t>drukarka HP laser CP 1515N</t>
  </si>
  <si>
    <t>DZ V/B30/14/51-52</t>
  </si>
  <si>
    <t>kserokopiarka BIZ HB 163</t>
  </si>
  <si>
    <t>DZ V/B/30/14/54</t>
  </si>
  <si>
    <t>podajnik do kopiarki boczny</t>
  </si>
  <si>
    <t>DZ V/B30/14/55</t>
  </si>
  <si>
    <t>kaseta na papier do ksero</t>
  </si>
  <si>
    <t>DZ V/B30/14/56</t>
  </si>
  <si>
    <t>zestaw komputerowy + windows</t>
  </si>
  <si>
    <t>DZ V/B30/14/57</t>
  </si>
  <si>
    <t>oprogramowanie Windows + MS Office</t>
  </si>
  <si>
    <t>DZ V/B30/14/53</t>
  </si>
  <si>
    <t>radiomagnetofon</t>
  </si>
  <si>
    <t>Powiatowy Środowiskowy Dom Samopomocy</t>
  </si>
  <si>
    <t>organy + zasilacz</t>
  </si>
  <si>
    <t>PSDS IIIA/4</t>
  </si>
  <si>
    <t>konsola XBOX 360</t>
  </si>
  <si>
    <t>PSDS/XVI/10</t>
  </si>
  <si>
    <t>zestaw kina domowego</t>
  </si>
  <si>
    <t>PSDS/VI/9</t>
  </si>
  <si>
    <t>PŚDS/inkluzja/XVI/1</t>
  </si>
  <si>
    <t>laptop HP 6730S OEM VISTA</t>
  </si>
  <si>
    <t>MIPIS/INKLUZJA/XVII/2</t>
  </si>
  <si>
    <t>PSDS/INKLUZJA/XVI/4</t>
  </si>
  <si>
    <t>lustrzanka cyfrowa E05500D CANON</t>
  </si>
  <si>
    <t>MOIPS/INKLUZJA/XVI/1</t>
  </si>
  <si>
    <t>projektor X 1130pdlp</t>
  </si>
  <si>
    <t>wieża PHILIPS</t>
  </si>
  <si>
    <t>zestaw komputerowy 8300 LCD 22''</t>
  </si>
  <si>
    <t>MPIPS/INKLUZJA/VII/3</t>
  </si>
  <si>
    <t>MPIPS/INKLUZJA/VII/4</t>
  </si>
  <si>
    <t>MPIPS/INKLUZJA/VII/2</t>
  </si>
  <si>
    <t>telewizor + stolik</t>
  </si>
  <si>
    <t>PŚDS IIID/10</t>
  </si>
  <si>
    <t>telewizor LCD Sony</t>
  </si>
  <si>
    <t>PŚDS/XVI/1</t>
  </si>
  <si>
    <t>urządzenie wielofunkcyjne</t>
  </si>
  <si>
    <t>PŚDS/IXC/3</t>
  </si>
  <si>
    <t>wieża Panasonic</t>
  </si>
  <si>
    <t>PŚDSIII/13</t>
  </si>
  <si>
    <t>drukarka SCX4500</t>
  </si>
  <si>
    <t>PŚDS/INKLUZJA/XVII/3</t>
  </si>
  <si>
    <t>PŚDSIIID/14</t>
  </si>
  <si>
    <t>PŚDSIIID/15</t>
  </si>
  <si>
    <t>ZESTAWIENIE SPRZĘTU ELEKTRONICZNEGO JEDNOSTKI - Powiatowy Środowiskowy Dom Samopomocy w Wałbrzychu</t>
  </si>
  <si>
    <t>Powiatowy Środowiskowy Dom Samopomocy w Wałbrzychu</t>
  </si>
  <si>
    <t>Kserokopiarka</t>
  </si>
  <si>
    <t>składka</t>
  </si>
  <si>
    <t>OC</t>
  </si>
  <si>
    <t>Dlink DI-304</t>
  </si>
  <si>
    <t>W-491-706</t>
  </si>
  <si>
    <t>HP ScanJet 3400C</t>
  </si>
  <si>
    <t>W-491-1139</t>
  </si>
  <si>
    <t>Skaner Plustek Opticpro</t>
  </si>
  <si>
    <t>W-491-1141</t>
  </si>
  <si>
    <t>Router Dlink DI-304 ISDN/DSL 4x</t>
  </si>
  <si>
    <t>W-491-817</t>
  </si>
  <si>
    <t>W-491-1271</t>
  </si>
  <si>
    <t>zasilacz APC HS500VA</t>
  </si>
  <si>
    <t>W-491-1191</t>
  </si>
  <si>
    <t>W-491-1168</t>
  </si>
  <si>
    <t>W-491-737</t>
  </si>
  <si>
    <t>W-491-816</t>
  </si>
  <si>
    <t>W-491-698</t>
  </si>
  <si>
    <t>W-491-780</t>
  </si>
  <si>
    <t>Telefax Panasonic</t>
  </si>
  <si>
    <t xml:space="preserve">Drukarka HP </t>
  </si>
  <si>
    <t>Dz VIB/30/13/6</t>
  </si>
  <si>
    <t>Drukarka HP Jet 559</t>
  </si>
  <si>
    <t>DZ VIB/30/13/9</t>
  </si>
  <si>
    <t>Komputer Master + napęd CD+ panel</t>
  </si>
  <si>
    <t>DZ VIB/30/13/11</t>
  </si>
  <si>
    <t>Drukarka laser lexmark</t>
  </si>
  <si>
    <t>DZ VIB/30/13/12</t>
  </si>
  <si>
    <t>Skaner 3670</t>
  </si>
  <si>
    <t>DZ VIB/30/13/13</t>
  </si>
  <si>
    <t>Urządzenie wielofunkcyjne Lexmark</t>
  </si>
  <si>
    <t>DZ VIB/30/13/14</t>
  </si>
  <si>
    <t xml:space="preserve">Drukarka OKI GW/R </t>
  </si>
  <si>
    <t>DZ VIB/30/13/16</t>
  </si>
  <si>
    <t>Zestaw komputerowy DE 22</t>
  </si>
  <si>
    <t>DZ VIB/30/13/18</t>
  </si>
  <si>
    <t>DZ VIB/30/13/19</t>
  </si>
  <si>
    <t>Zestaw komputerowy ( komputer, monitor, kabel USB)</t>
  </si>
  <si>
    <t>DZ VIB/30/13/20</t>
  </si>
  <si>
    <t>Zestaw komputerowy monitor 18"</t>
  </si>
  <si>
    <t>DZ VIB/30/13/23</t>
  </si>
  <si>
    <t>Kopiarka Konica Minolta 3510</t>
  </si>
  <si>
    <t>DZ VIB/30/13/32</t>
  </si>
  <si>
    <t>Drukarka OKI 565</t>
  </si>
  <si>
    <t>DZ VIB/30/13/33</t>
  </si>
  <si>
    <t>Monitor 1P rw 193D</t>
  </si>
  <si>
    <t>DZ VIB/30/14/34</t>
  </si>
  <si>
    <t>monitor 19" Fujitsu</t>
  </si>
  <si>
    <t>DZ VIB/30/14/35</t>
  </si>
  <si>
    <t>Drukarka HP Laser Jet 1005</t>
  </si>
  <si>
    <t>DZ VIB/30/14/36</t>
  </si>
  <si>
    <t>Zestaw komputerowy ADAX - DELTA + monitor</t>
  </si>
  <si>
    <t>DZ VIB/30/14/37</t>
  </si>
  <si>
    <t>Atlas 9044 GYBODY</t>
  </si>
  <si>
    <t>DZ III/10B/1/8</t>
  </si>
  <si>
    <t>Pracownia komputerowa z EFS</t>
  </si>
  <si>
    <t>DZ VIB/30/39-40/1-43</t>
  </si>
  <si>
    <t>2006-2008</t>
  </si>
  <si>
    <t>Zestawy komputerowe 2 szt</t>
  </si>
  <si>
    <t>-</t>
  </si>
  <si>
    <t>8.80.803/1</t>
  </si>
  <si>
    <t>notebook Samsung R510</t>
  </si>
  <si>
    <t>4.49.491/22</t>
  </si>
  <si>
    <t>notebook Fujitsu Siemens</t>
  </si>
  <si>
    <t>4.49.491/23</t>
  </si>
  <si>
    <t>Laptop HP 161 DV5 1100HP</t>
  </si>
  <si>
    <t>DZ VI/B/30/13/31</t>
  </si>
  <si>
    <t>Aparat foto cyfrowy Panasonic</t>
  </si>
  <si>
    <t>DZ VI/6/5/13</t>
  </si>
  <si>
    <t>ZESTAWIENIE SPRZĘTU ELEKTRONICZNEGO JEDNOSTKI - SPECJALNY OŚRODEK SZKOLNO-WYCHOWAWCZY W NOWYM SIODLE</t>
  </si>
  <si>
    <t>laptop</t>
  </si>
  <si>
    <t>kamera cyfrowa</t>
  </si>
  <si>
    <t>projektor</t>
  </si>
  <si>
    <t>telewizor Sony 32"</t>
  </si>
  <si>
    <t>GR VIII/80/803</t>
  </si>
  <si>
    <t>ZESTAWIENIE SPRZĘTU ELEKTRONICZNEGO JEDNOSTKI - POWIATOWE CENTRUM POMOCY RODZINIE</t>
  </si>
  <si>
    <t>drukarka ML-2010P A-4</t>
  </si>
  <si>
    <t>zestaw komputerowy Intel Core2duo</t>
  </si>
  <si>
    <t>drukarka CLP-300 Color</t>
  </si>
  <si>
    <t xml:space="preserve">Monitor LCD 19 speakers </t>
  </si>
  <si>
    <t>Fax Panasonic</t>
  </si>
  <si>
    <t>niszczarka fellowes P 55C</t>
  </si>
  <si>
    <t>ekran do rzutnika</t>
  </si>
  <si>
    <t>kamera Sony DCR-SX30</t>
  </si>
  <si>
    <t>MPIPS/INKLUZJA/XVI/5</t>
  </si>
  <si>
    <t>MPIPS/INKLUZJA/XVI/6</t>
  </si>
  <si>
    <t>8/80/808/2</t>
  </si>
  <si>
    <t>zasilacz UPS</t>
  </si>
  <si>
    <t>PCPR/X/55</t>
  </si>
  <si>
    <t>zestaw komputerowy K063</t>
  </si>
  <si>
    <t>PCPR/XVII/65</t>
  </si>
  <si>
    <t>komputer stacjonarny AB PC</t>
  </si>
  <si>
    <t>telefax Panasonic KX-MB-773PD</t>
  </si>
  <si>
    <t>aparat cyfrowy Panasonic DMC -FS3</t>
  </si>
  <si>
    <t>PCPR/XVI/120</t>
  </si>
  <si>
    <t xml:space="preserve">zestaw komputerowy AB PC </t>
  </si>
  <si>
    <t>PCPR/XVII/69</t>
  </si>
  <si>
    <t>zestaw komputerowy AC PC K040</t>
  </si>
  <si>
    <t>PCPR/XVII/73</t>
  </si>
  <si>
    <t>PCPR/XVII/79</t>
  </si>
  <si>
    <t>PCPR/XVII/80</t>
  </si>
  <si>
    <t>Fax Canon</t>
  </si>
  <si>
    <t>PCPR/XI/35</t>
  </si>
  <si>
    <t>PCPR/XI/36</t>
  </si>
  <si>
    <t>fax Canon</t>
  </si>
  <si>
    <t>PCPR/XI/37</t>
  </si>
  <si>
    <t>Dalmierz laserowy</t>
  </si>
  <si>
    <t>PCPR/XVI/124</t>
  </si>
  <si>
    <t>Drukarka Konica Minolta</t>
  </si>
  <si>
    <t>PO KL EFS FENIKS/XVII/3</t>
  </si>
  <si>
    <t>PO KL EFS FENIKS/XVII/4</t>
  </si>
  <si>
    <t>laptop HP</t>
  </si>
  <si>
    <t>PO KL EFS FENIKS/XVII/9</t>
  </si>
  <si>
    <t>PO KL EFS FENIKS/XVII/10</t>
  </si>
  <si>
    <t>PO KL EFS FENIKS/XVII/8</t>
  </si>
  <si>
    <t>PO KL EFS FENIKS/XVII/7</t>
  </si>
  <si>
    <t>PO KL EFS FENIKS/XI/1</t>
  </si>
  <si>
    <t>aparat Nikon Coolpix P80</t>
  </si>
  <si>
    <t>PO KL EFS FENIKS/X/2</t>
  </si>
  <si>
    <t>kopiarka A3 C118 MFP A3 mono XEROX</t>
  </si>
  <si>
    <t>PO KL EFS FENIKS/X/1</t>
  </si>
  <si>
    <t>drukarka laserowa XEROX</t>
  </si>
  <si>
    <t>PO KL EFS FENIKS/XVII/17</t>
  </si>
  <si>
    <t>PO KL EFS FENIKS/XVII/15</t>
  </si>
  <si>
    <t>drukarka Samsung</t>
  </si>
  <si>
    <t>PO KL EFS FENIKS/XVII/53</t>
  </si>
  <si>
    <t>kopiarka konica minolta</t>
  </si>
  <si>
    <t>PO KL EFS FENIKS/XVII/55</t>
  </si>
  <si>
    <t>laptop Probook</t>
  </si>
  <si>
    <t>PO KL EFS FENIKS/XVII/54</t>
  </si>
  <si>
    <t>PO KL EFS FENIKS/XVII/56</t>
  </si>
  <si>
    <t>PO KL EFS FENIKS/XVII/50</t>
  </si>
  <si>
    <t>PO KL EFS FENIKS/XVII/51</t>
  </si>
  <si>
    <t>PO KL EFS FENIKS/XVII/42</t>
  </si>
  <si>
    <t>PO KL EFS FENIKS/XVII/52</t>
  </si>
  <si>
    <t>PO KL EFS FENIKS/XVII/43</t>
  </si>
  <si>
    <t>PO KL EFS FENIKS/XVII/44</t>
  </si>
  <si>
    <t>PO KL EFS FENIKS/XVII/45</t>
  </si>
  <si>
    <t>PO KL EFS FENIKS/XVII/46</t>
  </si>
  <si>
    <t>PO KL EFS FENIKS/XVII/47</t>
  </si>
  <si>
    <t>PO KL EFS FENIKS/XVII/48</t>
  </si>
  <si>
    <t>PO KL EFS FENIKS/XVII/49</t>
  </si>
  <si>
    <t>PO KL EFS FENIKS/X/5</t>
  </si>
  <si>
    <t>kamera sony HDR</t>
  </si>
  <si>
    <t>PO KL EFS FENIKS/XVI/1</t>
  </si>
  <si>
    <t>ZESTAWIENIE SPRZĘTU ELEKTRONICZNEGO JEDNOSTKI - POWIATOWY URZĄD PRACY</t>
  </si>
  <si>
    <t>Palmtop HTC Advantage X7510</t>
  </si>
  <si>
    <t>Notebook FSC U9200 12" T8100/2GB/80/VB+XP</t>
  </si>
  <si>
    <t xml:space="preserve"> - 6/62/624/1</t>
  </si>
  <si>
    <t xml:space="preserve"> - 6/62/624/3</t>
  </si>
  <si>
    <t xml:space="preserve">Centrala alarmowy CA-3000 </t>
  </si>
  <si>
    <t xml:space="preserve"> - 6/62/626/1</t>
  </si>
  <si>
    <t xml:space="preserve"> - 6/62/626/2</t>
  </si>
  <si>
    <t>Fax KT-F230</t>
  </si>
  <si>
    <t>Urządzenie alarmowe</t>
  </si>
  <si>
    <t xml:space="preserve"> - 6/65/653/1</t>
  </si>
  <si>
    <t>Xerox WorkCentre 7328</t>
  </si>
  <si>
    <t>ST-491-245</t>
  </si>
  <si>
    <t>Xerox WorkCentre 5225</t>
  </si>
  <si>
    <t>ST-491-231</t>
  </si>
  <si>
    <t>ST-491-230</t>
  </si>
  <si>
    <t>Xerox Phaser 6180 DN</t>
  </si>
  <si>
    <t>Xerox Phaser 3435 DN</t>
  </si>
  <si>
    <t>Xerox Phaser 3428 DN</t>
  </si>
  <si>
    <t>ST-491-116</t>
  </si>
  <si>
    <t>Urządzenie wielofunkcyjne WorkCentre M20VDI/NON 80 MB</t>
  </si>
  <si>
    <t>ST-491-123</t>
  </si>
  <si>
    <t>ST-491-122</t>
  </si>
  <si>
    <t>ST-491-120</t>
  </si>
  <si>
    <t>ST-491-117</t>
  </si>
  <si>
    <t>UPS Eaton 1500I PW5115RM + Karta Xslot</t>
  </si>
  <si>
    <t>Tandberg Storage Cab 6000</t>
  </si>
  <si>
    <t>ST-491-524</t>
  </si>
  <si>
    <t>Tandberg Storage Library T40, 24 Slots - 1 xLTO-3 FH SCSI</t>
  </si>
  <si>
    <t>ST-491-527</t>
  </si>
  <si>
    <t>Switch HP ProCurve 2650</t>
  </si>
  <si>
    <t>Skaner Fujitsu Fi-5120C</t>
  </si>
  <si>
    <t>ST-491-275</t>
  </si>
  <si>
    <t>ST-491-215</t>
  </si>
  <si>
    <t xml:space="preserve">Serwer HP ML 350 G48GB ECC REG </t>
  </si>
  <si>
    <t>ST-491-598</t>
  </si>
  <si>
    <t>ST-491-597</t>
  </si>
  <si>
    <t>ST-491-596</t>
  </si>
  <si>
    <t>Serwer Dell Power Edge 1600SC</t>
  </si>
  <si>
    <t>ST-491-523</t>
  </si>
  <si>
    <t>Serwer Dell PE2900</t>
  </si>
  <si>
    <t>ST-491-115</t>
  </si>
  <si>
    <t>Serwer - RX300S4 2xE5405/2x250/2x250/2x72/3YOSNB</t>
  </si>
  <si>
    <t>ST-491-013</t>
  </si>
  <si>
    <t>Serwer - RX300S4 2xE5420/4GB/2x250/2x72/3YOSNBD</t>
  </si>
  <si>
    <t>ST-491-015</t>
  </si>
  <si>
    <t>Serwer - RX300S4 2xE5420/4GB/2x250/3YOSNB</t>
  </si>
  <si>
    <t>ST-491-014</t>
  </si>
  <si>
    <t>przełączniki avocent Superview 1000 KVM</t>
  </si>
  <si>
    <t>Przłącznik Switch HP Procurve 2524 J4813A</t>
  </si>
  <si>
    <t>Przełącznik Switch HP 2510</t>
  </si>
  <si>
    <t>ST-491-114</t>
  </si>
  <si>
    <t>Projektor Dell 2300 MP</t>
  </si>
  <si>
    <t>ST-491-543</t>
  </si>
  <si>
    <t>Network Access Kontroler 800</t>
  </si>
  <si>
    <t>ST-491-526</t>
  </si>
  <si>
    <t>Monitor Sony LCD SDM HS53</t>
  </si>
  <si>
    <t>Monitor LCD HP LP2065</t>
  </si>
  <si>
    <t>Monitor LCD Fujitsu - Siemens B17-5 17"</t>
  </si>
  <si>
    <t>1269,1320,1814/ZS/08</t>
  </si>
  <si>
    <t>Komputer przenośny INSPIRON</t>
  </si>
  <si>
    <t>3585/ZS/08</t>
  </si>
  <si>
    <t>komputer</t>
  </si>
  <si>
    <t>GR II/97/05</t>
  </si>
  <si>
    <t>Monitory LCD 19 x2</t>
  </si>
  <si>
    <t>GR VII/9/08/06</t>
  </si>
  <si>
    <t>GR VII/12/06</t>
  </si>
  <si>
    <t>GR VII/17/03/09</t>
  </si>
  <si>
    <t>GR VII/12/08</t>
  </si>
  <si>
    <t>GR V/12/08</t>
  </si>
  <si>
    <t>Aparatura słuchowa</t>
  </si>
  <si>
    <t>GR V/48/I/05</t>
  </si>
  <si>
    <t>GR VII/I/11</t>
  </si>
  <si>
    <t>laptop eMt730</t>
  </si>
  <si>
    <t>GR VII/12/10</t>
  </si>
  <si>
    <t>Laptop Lenoyo</t>
  </si>
  <si>
    <t>Zestawy Komputerowe</t>
  </si>
  <si>
    <t>GR IV/49/491/15</t>
  </si>
  <si>
    <t>GR IV/26/12/09</t>
  </si>
  <si>
    <t>GR VIII/12/08</t>
  </si>
  <si>
    <t>GR II/21/12/06</t>
  </si>
  <si>
    <t>GR II/19/11/06</t>
  </si>
  <si>
    <t>GR II/20/11/06</t>
  </si>
  <si>
    <t>Kolumny Omnitrokla</t>
  </si>
  <si>
    <t>GR II/24/09</t>
  </si>
  <si>
    <t>Wieża grająca</t>
  </si>
  <si>
    <t>GR II/22/06</t>
  </si>
  <si>
    <t>Telewizor Deawoo</t>
  </si>
  <si>
    <t>GR II/95/05</t>
  </si>
  <si>
    <t>GR VII/8/IV/05</t>
  </si>
  <si>
    <t>Drukarka Laser-Jet</t>
  </si>
  <si>
    <t>GR VII/01/05</t>
  </si>
  <si>
    <t>Drukarka Laser P1005</t>
  </si>
  <si>
    <t>GR VII/16/12/09</t>
  </si>
  <si>
    <t>Komputer MaxData</t>
  </si>
  <si>
    <t>GR VII/07/06</t>
  </si>
  <si>
    <t>Komputer Bosdtan Droneda SVIN 120</t>
  </si>
  <si>
    <t>GR V/57/01/05</t>
  </si>
  <si>
    <t>GR V/58/01/05</t>
  </si>
  <si>
    <t>Komp. z drukarką - 6 szt.</t>
  </si>
  <si>
    <t>4.49.491.1-3</t>
  </si>
  <si>
    <t>kopiarka Toshiba 1710</t>
  </si>
  <si>
    <t>DZ VIB/26/8/3</t>
  </si>
  <si>
    <t>Drukarka Color Laser Jet HP CP 1215</t>
  </si>
  <si>
    <t>DZ VIB/30/14/39</t>
  </si>
  <si>
    <t>Zestaw komputerowy - Intel E7500</t>
  </si>
  <si>
    <t>Router Vigor 2910VG</t>
  </si>
  <si>
    <t>DZ VIB/30/14/40</t>
  </si>
  <si>
    <t xml:space="preserve">Tablica Interaktywna SBV28077 </t>
  </si>
  <si>
    <t>DZ III/10G/28/23</t>
  </si>
  <si>
    <t>Projektor Hitachi multimedialny</t>
  </si>
  <si>
    <t>DZ III/10G/28/25</t>
  </si>
  <si>
    <t>Telewizory LG - 5 szt</t>
  </si>
  <si>
    <t>DZ III/5/2/28-32</t>
  </si>
  <si>
    <t>kino domowe HTE 704/406</t>
  </si>
  <si>
    <t>DZ III/5/2/35</t>
  </si>
  <si>
    <t>Nootbook z systemem nagłaśniającym</t>
  </si>
  <si>
    <t>DZ III/9/8/5</t>
  </si>
  <si>
    <t>Sprzęt nagłaśniający 600W</t>
  </si>
  <si>
    <t>DZ III/9/8/6</t>
  </si>
  <si>
    <t>Laptop HP17 Pavilion Intel DC P6100</t>
  </si>
  <si>
    <t>VII/1/28</t>
  </si>
  <si>
    <t>VII/1/29</t>
  </si>
  <si>
    <t>Telewizor Deawoo DT-422</t>
  </si>
  <si>
    <t>VII/4/1</t>
  </si>
  <si>
    <t>kopiarka drukarka Toshiba e-Studio 182</t>
  </si>
  <si>
    <t>8-803-803-2</t>
  </si>
  <si>
    <t>W-491-1164</t>
  </si>
  <si>
    <t>W-491-768</t>
  </si>
  <si>
    <t>W-491-765</t>
  </si>
  <si>
    <t>W-491-1144</t>
  </si>
  <si>
    <t>W-491-1163</t>
  </si>
  <si>
    <t>W-491-955</t>
  </si>
  <si>
    <t>W-491-766</t>
  </si>
  <si>
    <t>W-491-1145</t>
  </si>
  <si>
    <t>W-491-1154</t>
  </si>
  <si>
    <t>W-491-771</t>
  </si>
  <si>
    <t>W-491-1007</t>
  </si>
  <si>
    <t>W-491-749</t>
  </si>
  <si>
    <t>W-491-795</t>
  </si>
  <si>
    <t>W-491-1180</t>
  </si>
  <si>
    <t>W-491-709</t>
  </si>
  <si>
    <t>W-491-1001</t>
  </si>
  <si>
    <t>W-491-717</t>
  </si>
  <si>
    <t>W-491-736</t>
  </si>
  <si>
    <t>W-491-1153</t>
  </si>
  <si>
    <t>W-491-1051</t>
  </si>
  <si>
    <t>W-491-1171</t>
  </si>
  <si>
    <t>W-491-1172</t>
  </si>
  <si>
    <t>W-491-1187</t>
  </si>
  <si>
    <t>W-491-1183</t>
  </si>
  <si>
    <t>W-491-718</t>
  </si>
  <si>
    <t>W-491-764</t>
  </si>
  <si>
    <t>W-491-1032</t>
  </si>
  <si>
    <t>W-491-710</t>
  </si>
  <si>
    <t>W-491-938</t>
  </si>
  <si>
    <t>W-491-751</t>
  </si>
  <si>
    <t>W-491-962</t>
  </si>
  <si>
    <t>W-491-1182</t>
  </si>
  <si>
    <t>W-491-914</t>
  </si>
  <si>
    <t>W-491-909</t>
  </si>
  <si>
    <t>W-491-785</t>
  </si>
  <si>
    <t>W-491-1181</t>
  </si>
  <si>
    <t>W-491-956</t>
  </si>
  <si>
    <t>W-491-1019</t>
  </si>
  <si>
    <t>W-491-781</t>
  </si>
  <si>
    <t>karta SVGA HD3870 512MB TOXIC</t>
  </si>
  <si>
    <t>W-491-1111</t>
  </si>
  <si>
    <t>W-491-805</t>
  </si>
  <si>
    <t>W-491-895</t>
  </si>
  <si>
    <t>W-491-794</t>
  </si>
  <si>
    <t>W-491-884</t>
  </si>
  <si>
    <t>W-491-867</t>
  </si>
  <si>
    <t>W-491-868</t>
  </si>
  <si>
    <t>W-491-1040</t>
  </si>
  <si>
    <t>W-491-866</t>
  </si>
  <si>
    <t>W-491-874</t>
  </si>
  <si>
    <t>W-491-825</t>
  </si>
  <si>
    <t>W-491-842</t>
  </si>
  <si>
    <t>W-491-1018</t>
  </si>
  <si>
    <t>W-491-1031</t>
  </si>
  <si>
    <t>W-491-850</t>
  </si>
  <si>
    <t>W-491-883</t>
  </si>
  <si>
    <t>W-491-1179</t>
  </si>
  <si>
    <t>W-491-1077</t>
  </si>
  <si>
    <t>W-491-1159</t>
  </si>
  <si>
    <t>W-491-889</t>
  </si>
  <si>
    <t>W-491-882</t>
  </si>
  <si>
    <t>W-491-888</t>
  </si>
  <si>
    <t>W-491-829</t>
  </si>
  <si>
    <t>W-491-763</t>
  </si>
  <si>
    <t>W-491-1059</t>
  </si>
  <si>
    <t>W-491-1158</t>
  </si>
  <si>
    <t>W-491-1082</t>
  </si>
  <si>
    <t>W-491-810</t>
  </si>
  <si>
    <t>W-491-823</t>
  </si>
  <si>
    <t>W-491-804</t>
  </si>
  <si>
    <t>W-491-750</t>
  </si>
  <si>
    <t>W-491-1036</t>
  </si>
  <si>
    <t>W-491-1175</t>
  </si>
  <si>
    <t>W-491-833</t>
  </si>
  <si>
    <t>W-491-708</t>
  </si>
  <si>
    <t>W-491-815</t>
  </si>
  <si>
    <t>W-491-877</t>
  </si>
  <si>
    <t>W-491-1058</t>
  </si>
  <si>
    <t>UPS EVER SINILINE 800</t>
  </si>
  <si>
    <t>W-491-1114</t>
  </si>
  <si>
    <t>W-491-843</t>
  </si>
  <si>
    <t>W-491-707</t>
  </si>
  <si>
    <t>W-491-854</t>
  </si>
  <si>
    <t>W-491-907</t>
  </si>
  <si>
    <t>W-491-966</t>
  </si>
  <si>
    <t>W-491-989</t>
  </si>
  <si>
    <t>W-491-990</t>
  </si>
  <si>
    <t>W-491-988</t>
  </si>
  <si>
    <t>W-491-1140</t>
  </si>
  <si>
    <t>W-491-994</t>
  </si>
  <si>
    <t>W-491-995</t>
  </si>
  <si>
    <t>W-491-991</t>
  </si>
  <si>
    <t>W-491-992</t>
  </si>
  <si>
    <t>W-491-993</t>
  </si>
  <si>
    <t>W-491-996</t>
  </si>
  <si>
    <t>W-491-999</t>
  </si>
  <si>
    <t>W-491-997</t>
  </si>
  <si>
    <t>W-491-998</t>
  </si>
  <si>
    <t>W-491-1135</t>
  </si>
  <si>
    <t>W-491-1138</t>
  </si>
  <si>
    <t>W-491-1137</t>
  </si>
  <si>
    <t>W-491-1136</t>
  </si>
  <si>
    <t>W-491-1134</t>
  </si>
  <si>
    <t>W-491-689</t>
  </si>
  <si>
    <t>W-491-693</t>
  </si>
  <si>
    <t>W-491-694</t>
  </si>
  <si>
    <t>W-491-695</t>
  </si>
  <si>
    <t>W-491-691</t>
  </si>
  <si>
    <t>W-491-686</t>
  </si>
  <si>
    <t>W-491-687</t>
  </si>
  <si>
    <t>W-491-696</t>
  </si>
  <si>
    <t>W-491-697</t>
  </si>
  <si>
    <t>W-491-692</t>
  </si>
  <si>
    <t>W-491-1274</t>
  </si>
  <si>
    <t>W-491-690</t>
  </si>
  <si>
    <t>W-491-688</t>
  </si>
  <si>
    <t>W-491-661</t>
  </si>
  <si>
    <t>W-491-659</t>
  </si>
  <si>
    <t>W-491-672</t>
  </si>
  <si>
    <t>W-491-668</t>
  </si>
  <si>
    <t>W-491-664</t>
  </si>
  <si>
    <t>W-491-660</t>
  </si>
  <si>
    <t>W-491-663</t>
  </si>
  <si>
    <t>W-491-667</t>
  </si>
  <si>
    <t>W-491-662</t>
  </si>
  <si>
    <t>W-491-666</t>
  </si>
  <si>
    <t>W-491-675</t>
  </si>
  <si>
    <t>W-491-665</t>
  </si>
  <si>
    <t>W-491-669</t>
  </si>
  <si>
    <t>W-491-670</t>
  </si>
  <si>
    <t>W-491-676</t>
  </si>
  <si>
    <t>W-491-671</t>
  </si>
  <si>
    <t>W-491-658</t>
  </si>
  <si>
    <t>W-491-653</t>
  </si>
  <si>
    <t>W-491-673</t>
  </si>
  <si>
    <t>W-491-657</t>
  </si>
  <si>
    <t>W-491-654</t>
  </si>
  <si>
    <t>W-491-674</t>
  </si>
  <si>
    <t>W-491-656</t>
  </si>
  <si>
    <t>W-491-655</t>
  </si>
  <si>
    <t>W-491-1076</t>
  </si>
  <si>
    <t>W-491-779</t>
  </si>
  <si>
    <t>W-491-965</t>
  </si>
  <si>
    <t>W-491-704</t>
  </si>
  <si>
    <t>W-491-881</t>
  </si>
  <si>
    <t>Monitor LCD 22'' HP LA2205wg</t>
  </si>
  <si>
    <t>W-491-682</t>
  </si>
  <si>
    <t>W-491-685</t>
  </si>
  <si>
    <t>W-491-680</t>
  </si>
  <si>
    <t>W-491-678</t>
  </si>
  <si>
    <t>W-491-681</t>
  </si>
  <si>
    <t>W-491-679</t>
  </si>
  <si>
    <t>W-491-677</t>
  </si>
  <si>
    <t>W-491-937</t>
  </si>
  <si>
    <t>Nagrywarka BLU-RAY LG BE12LU30 ZEW</t>
  </si>
  <si>
    <t>W-491-770</t>
  </si>
  <si>
    <t>Monitor HP LCD LA2405wg 24'' TN 16:10</t>
  </si>
  <si>
    <t>W-491-70</t>
  </si>
  <si>
    <t>W-491-1050</t>
  </si>
  <si>
    <t>W-491-934</t>
  </si>
  <si>
    <t>W-491-933</t>
  </si>
  <si>
    <t>W-491-935</t>
  </si>
  <si>
    <t>W-491-1049</t>
  </si>
  <si>
    <t>W-491-1170</t>
  </si>
  <si>
    <t>W-491-1106</t>
  </si>
  <si>
    <t>W-491-1015</t>
  </si>
  <si>
    <t>W-491-1104</t>
  </si>
  <si>
    <t>W-491-1105</t>
  </si>
  <si>
    <t>W-491-1005</t>
  </si>
  <si>
    <t>W-491-1006</t>
  </si>
  <si>
    <t>W-491-1044</t>
  </si>
  <si>
    <t>W-491-1125</t>
  </si>
  <si>
    <t>W-491-776</t>
  </si>
  <si>
    <t>W-491-906</t>
  </si>
  <si>
    <t>W-491-1014</t>
  </si>
  <si>
    <t>W-491-699</t>
  </si>
  <si>
    <t>W-491-1166</t>
  </si>
  <si>
    <t>W-491-757</t>
  </si>
  <si>
    <t>W-491-927</t>
  </si>
  <si>
    <t>W-491-744</t>
  </si>
  <si>
    <t>W-491-1167</t>
  </si>
  <si>
    <t>W-491-847</t>
  </si>
  <si>
    <t>W-491-1146</t>
  </si>
  <si>
    <t>W-491-812</t>
  </si>
  <si>
    <t>W-491-759</t>
  </si>
  <si>
    <t>W-491-931</t>
  </si>
  <si>
    <t>W-491-1165</t>
  </si>
  <si>
    <t>W-491-777</t>
  </si>
  <si>
    <t>W-491-1013</t>
  </si>
  <si>
    <t>W-491-932</t>
  </si>
  <si>
    <t>W-491-1156</t>
  </si>
  <si>
    <t>W-491-1155</t>
  </si>
  <si>
    <t>W-491-702</t>
  </si>
  <si>
    <t>W-491-719</t>
  </si>
  <si>
    <t>W-491-1157</t>
  </si>
  <si>
    <t>W-491-733</t>
  </si>
  <si>
    <t>W-491-758</t>
  </si>
  <si>
    <t>W-491-703</t>
  </si>
  <si>
    <t>W-491-880</t>
  </si>
  <si>
    <t>W-491-1053</t>
  </si>
  <si>
    <t>W-491-1186</t>
  </si>
  <si>
    <t>APC Smart UPS 1000</t>
  </si>
  <si>
    <t>W-491-1273</t>
  </si>
  <si>
    <t>Komputer Foxconn A3500</t>
  </si>
  <si>
    <t>W-491-1249</t>
  </si>
  <si>
    <t>W-491-1250</t>
  </si>
  <si>
    <t>W-491-1251</t>
  </si>
  <si>
    <t>W-491-1252</t>
  </si>
  <si>
    <t>W-491-1253</t>
  </si>
  <si>
    <t>W-491-1254</t>
  </si>
  <si>
    <t>W-491-1255</t>
  </si>
  <si>
    <t>W-491-1256</t>
  </si>
  <si>
    <t>W-491-1257</t>
  </si>
  <si>
    <t>W-491-1248</t>
  </si>
  <si>
    <t>Dlink DNS-320 1TB</t>
  </si>
  <si>
    <t>W-491-1192</t>
  </si>
  <si>
    <t>W-491-809</t>
  </si>
  <si>
    <t>W-491-1117</t>
  </si>
  <si>
    <t>Skaner HP 5550</t>
  </si>
  <si>
    <t>W-491-1142</t>
  </si>
  <si>
    <t>W-491-1112</t>
  </si>
  <si>
    <t>W-491-1039</t>
  </si>
  <si>
    <t>W-491-1038</t>
  </si>
  <si>
    <t>W-491-879</t>
  </si>
  <si>
    <t>W-491-834</t>
  </si>
  <si>
    <t>W-491-853</t>
  </si>
  <si>
    <t>W-491-939</t>
  </si>
  <si>
    <t>W-491-1011</t>
  </si>
  <si>
    <t>W-491-787</t>
  </si>
  <si>
    <t>W-491-796</t>
  </si>
  <si>
    <t>W-491-820</t>
  </si>
  <si>
    <t>W-491-788</t>
  </si>
  <si>
    <t>W-491-1075</t>
  </si>
  <si>
    <t>Xerox WorkCentre 3220</t>
  </si>
  <si>
    <t>W-491-1238</t>
  </si>
  <si>
    <t>W-491-1239</t>
  </si>
  <si>
    <t>W-491-1240</t>
  </si>
  <si>
    <t>W-491-1231</t>
  </si>
  <si>
    <t>W-491-1232</t>
  </si>
  <si>
    <t>W-491-1233</t>
  </si>
  <si>
    <t>W-491-1234</t>
  </si>
  <si>
    <t>W-491-1237</t>
  </si>
  <si>
    <t>W-491-1235</t>
  </si>
  <si>
    <t>W-491-1236</t>
  </si>
  <si>
    <t>Xerox WorkCentre 3220 DN</t>
  </si>
  <si>
    <t>W-491-1193</t>
  </si>
  <si>
    <t>W-491-1194</t>
  </si>
  <si>
    <t>W-491-1196</t>
  </si>
  <si>
    <t>W-491-1195</t>
  </si>
  <si>
    <t>W-491-1197</t>
  </si>
  <si>
    <t>W-491-845</t>
  </si>
  <si>
    <t>W-491-869</t>
  </si>
  <si>
    <t>W-491-862</t>
  </si>
  <si>
    <t>W-491-863</t>
  </si>
  <si>
    <t>W-491-753</t>
  </si>
  <si>
    <t>W-491-864</t>
  </si>
  <si>
    <t>W-491-856</t>
  </si>
  <si>
    <t>W-491-852</t>
  </si>
  <si>
    <t>W-491-959</t>
  </si>
  <si>
    <t>W-491-827</t>
  </si>
  <si>
    <t>W-491-1028</t>
  </si>
  <si>
    <t>W-491-786</t>
  </si>
  <si>
    <t>W-491-875</t>
  </si>
  <si>
    <t>W-491-886</t>
  </si>
  <si>
    <t>W-491-887</t>
  </si>
  <si>
    <t>W-491-878</t>
  </si>
  <si>
    <t>W-491-846</t>
  </si>
  <si>
    <t>Urządzenie FortiGate</t>
  </si>
  <si>
    <t>przełącznik HP Procurve</t>
  </si>
  <si>
    <t>Macierz dyskontowa HP 2000MSA Dual</t>
  </si>
  <si>
    <t>Infopanel - Monitor z terminalem</t>
  </si>
  <si>
    <t>Komputer przenośny HP ProBook 6550</t>
  </si>
  <si>
    <t>ZESTAWIENIE SPRZĘTU ELEKTRONICZNEGO JEDNOSTKI - ZESPÓŁ SZKÓŁ W SZCZAWNIE ZDROJU</t>
  </si>
  <si>
    <t>Uwagi</t>
  </si>
  <si>
    <t>2005-2006</t>
  </si>
  <si>
    <t>2008-2010</t>
  </si>
  <si>
    <t>Drukarki</t>
  </si>
  <si>
    <t>Skanery</t>
  </si>
  <si>
    <t>1800-1801/ZS/08</t>
  </si>
  <si>
    <t>Projektory</t>
  </si>
  <si>
    <t>na wykazie jako stacjonarny</t>
  </si>
  <si>
    <t>1799/ZS/08, 3280/ZS/08</t>
  </si>
  <si>
    <t>2008/2010</t>
  </si>
  <si>
    <t>Komputer przenośny HP NC 6120</t>
  </si>
  <si>
    <t>1319/ZS/08</t>
  </si>
  <si>
    <t>Komputer przenośny HP 550</t>
  </si>
  <si>
    <t>1818/ZS/08</t>
  </si>
  <si>
    <t>Numer inw./specyfikacja</t>
  </si>
  <si>
    <t>projektor NEC</t>
  </si>
  <si>
    <t>1323/ZS/S2/08</t>
  </si>
  <si>
    <t>projektor BENQ MS510</t>
  </si>
  <si>
    <t>3616/ZS/S2/08</t>
  </si>
  <si>
    <t>projektor Epson</t>
  </si>
  <si>
    <t>3620/ZS/S2/08</t>
  </si>
  <si>
    <t>skaner HP scan Jet 3800-L1945A</t>
  </si>
  <si>
    <t>1324-1325/ZS/S2/08</t>
  </si>
  <si>
    <t>2008?</t>
  </si>
  <si>
    <t>skaner stacjonarny COLOR</t>
  </si>
  <si>
    <t>1326/ZS/S2/08</t>
  </si>
  <si>
    <t>drukarka wielofunkcyjna</t>
  </si>
  <si>
    <t>1528/ZS/S2/08</t>
  </si>
  <si>
    <t>drukarka laserjet</t>
  </si>
  <si>
    <t>1531/ZS/S2/08</t>
  </si>
  <si>
    <t>1802/ZS/S2/08</t>
  </si>
  <si>
    <t>drukarka laserowa samsung</t>
  </si>
  <si>
    <t>1805/ZS/S2/08</t>
  </si>
  <si>
    <t>drukarka xeroks</t>
  </si>
  <si>
    <t>3282/ZS/S2/08</t>
  </si>
  <si>
    <t>wcześniej było 2400,00</t>
  </si>
  <si>
    <t>laptop LENOVO</t>
  </si>
  <si>
    <t>3622/ZS/S2/08</t>
  </si>
  <si>
    <t>monitory samsung (18 szt.)</t>
  </si>
  <si>
    <t>KOMP. 31-48</t>
  </si>
  <si>
    <t>komputer uczniowski + mysz + klawiatura</t>
  </si>
  <si>
    <t>komputery uczniowskie + mysz+ klawiatura (14 szt.)</t>
  </si>
  <si>
    <t>KOMP. 51 - 64</t>
  </si>
  <si>
    <t>KOMP. 65-66</t>
  </si>
  <si>
    <t>KOMP67</t>
  </si>
  <si>
    <t>komputer combo</t>
  </si>
  <si>
    <t>komp69</t>
  </si>
  <si>
    <t>KOMP84</t>
  </si>
  <si>
    <t>KOMP86</t>
  </si>
  <si>
    <t>KOMP87</t>
  </si>
  <si>
    <t>KOMP88</t>
  </si>
  <si>
    <t>KOMP89-91</t>
  </si>
  <si>
    <t>monitor (3 szt)</t>
  </si>
  <si>
    <t>KOMP92</t>
  </si>
  <si>
    <t>KOMP93</t>
  </si>
  <si>
    <t>komputer serwer 2008 (mysz+klawiatura)</t>
  </si>
  <si>
    <t>KOMP70</t>
  </si>
  <si>
    <t>serwer 2008</t>
  </si>
  <si>
    <t>KOMP73</t>
  </si>
  <si>
    <t>KOMP77</t>
  </si>
  <si>
    <t>komputer 2 st</t>
  </si>
  <si>
    <t>KOMP74-75</t>
  </si>
  <si>
    <t>KOMP76</t>
  </si>
  <si>
    <t>komputer 4 szt</t>
  </si>
  <si>
    <t>KOMP78-81</t>
  </si>
  <si>
    <t>drukarka kyocera FS-920</t>
  </si>
  <si>
    <t>KOMP83</t>
  </si>
  <si>
    <t>KOMP95</t>
  </si>
  <si>
    <t>KOMP15-26</t>
  </si>
  <si>
    <t>komputer jednostka centralna</t>
  </si>
  <si>
    <t>KOMP27</t>
  </si>
  <si>
    <t>komputer jednostka centralna 12 szt</t>
  </si>
  <si>
    <t>KOMP28</t>
  </si>
  <si>
    <t>komputer serwer</t>
  </si>
  <si>
    <t>KOMP29</t>
  </si>
  <si>
    <t>monitory</t>
  </si>
  <si>
    <t>KOMP1-14</t>
  </si>
  <si>
    <t>KOMP30</t>
  </si>
  <si>
    <t>1538/ZS/08</t>
  </si>
  <si>
    <t>1230 i 1521/ZS/08</t>
  </si>
  <si>
    <t>monitor 2 szt</t>
  </si>
  <si>
    <t>1243 i 1804/ZS/08</t>
  </si>
  <si>
    <t>1530/ZS/08</t>
  </si>
  <si>
    <t>1779/ZS/08</t>
  </si>
  <si>
    <t>2583/ZS/08</t>
  </si>
  <si>
    <t>KOMP85</t>
  </si>
  <si>
    <t>komputer optimus</t>
  </si>
  <si>
    <t>1247/S2/08</t>
  </si>
  <si>
    <t>komputer multimedialny</t>
  </si>
  <si>
    <t>1253/S2/08</t>
  </si>
  <si>
    <t>2600/S2/08</t>
  </si>
  <si>
    <t>komputer multimedialny 2 szt</t>
  </si>
  <si>
    <t>1812 i 1781/S2/08</t>
  </si>
  <si>
    <t xml:space="preserve">Aparat Cyfrowy </t>
  </si>
  <si>
    <t>Aparat Canon</t>
  </si>
  <si>
    <t>Aparat fotograficzny Canon EOS</t>
  </si>
  <si>
    <t>Aparat Fotorgraficzny Practica 5008</t>
  </si>
  <si>
    <t xml:space="preserve">Drukarka lexmark </t>
  </si>
  <si>
    <t>Zasilacz awaryjny</t>
  </si>
  <si>
    <t>Notebook Samsung R540-JA06PL</t>
  </si>
  <si>
    <t>Zestaw komputerowy AMD Athlon II</t>
  </si>
  <si>
    <t>Sprzęt w użyczeniu</t>
  </si>
  <si>
    <t>komputer AB PC</t>
  </si>
  <si>
    <t>PCPR/XVII/45</t>
  </si>
  <si>
    <t>stacje robocze office station</t>
  </si>
  <si>
    <t>PCPR/XVII/47, 48, 46, 49 - 4 szt.</t>
  </si>
  <si>
    <t>PCPR/XVI/7</t>
  </si>
  <si>
    <t>PCPR/XVII/51</t>
  </si>
  <si>
    <t>PCPR/XVII/52</t>
  </si>
  <si>
    <t>PCPR/XVII/54</t>
  </si>
  <si>
    <t>PCPR/XVII/53</t>
  </si>
  <si>
    <t>PCPR/XVII/55</t>
  </si>
  <si>
    <t>PCPR/XVII/58</t>
  </si>
  <si>
    <t>PCPR/XVII/59</t>
  </si>
  <si>
    <t>PCPR/XVII/61</t>
  </si>
  <si>
    <t>PCPR/XVII/62</t>
  </si>
  <si>
    <t>PCPR/XVII/63</t>
  </si>
  <si>
    <t>PCPR/XVII/60</t>
  </si>
  <si>
    <t>PCPR/XVII/64</t>
  </si>
  <si>
    <t>zasilacz UPS CS</t>
  </si>
  <si>
    <t>PCPR/XVII/51, 52, 53, 50 - 4 szt</t>
  </si>
  <si>
    <t>PCPR/XVII/35</t>
  </si>
  <si>
    <t>PCPR/XVII/37</t>
  </si>
  <si>
    <t>Drukarka ML-2010P</t>
  </si>
  <si>
    <t>PCPR/XVII/39</t>
  </si>
  <si>
    <t>PCPR/XVII/40-44</t>
  </si>
  <si>
    <t xml:space="preserve">Monitor </t>
  </si>
  <si>
    <t>Drukarka Samsung</t>
  </si>
  <si>
    <t>Drukarka HP 1300</t>
  </si>
  <si>
    <t>plac utwardzany, mur oporowy, brama Wyzwolenia 20</t>
  </si>
  <si>
    <t xml:space="preserve">Kocioł Schafer, palnik Karting ul. Słowackiego </t>
  </si>
  <si>
    <t>Zestawy komputerowe cena jednostkowa 3762,48 - 4 sztuk</t>
  </si>
  <si>
    <t>Zestawy komputerowe + drukarka Brother HL 2140</t>
  </si>
  <si>
    <t>- 4/49/497/042</t>
  </si>
  <si>
    <t>Serwer Solar 110A2 Opteron 4184 12GB 4*1TB 3L</t>
  </si>
  <si>
    <t xml:space="preserve"> - 4/49/491/043</t>
  </si>
  <si>
    <t>Serwer ACTINA SOLAR 220 S4</t>
  </si>
  <si>
    <t>4/49/491/044</t>
  </si>
  <si>
    <t>System Rejestracji Czasu Pracy</t>
  </si>
  <si>
    <t>4/49/491/045</t>
  </si>
  <si>
    <t>Drukarka HP 1100A</t>
  </si>
  <si>
    <t>4/49/491/047</t>
  </si>
  <si>
    <t>Komputer - Stacja robocza</t>
  </si>
  <si>
    <t>4/49/491/049</t>
  </si>
  <si>
    <t>4/49/491/050</t>
  </si>
  <si>
    <t>4/49/491/051</t>
  </si>
  <si>
    <t>4/49/491/052</t>
  </si>
  <si>
    <t>4/49/491/053</t>
  </si>
  <si>
    <t>4/49/491/056</t>
  </si>
  <si>
    <t>Serwer Komputer IBM Serwer</t>
  </si>
  <si>
    <t>Stacja robocza (231) INTEL CELERON 2.0 WK - Drukarka HP LJ 1300 (235)</t>
  </si>
  <si>
    <t>Zestaw komputerowy + drukarka HP LJ 1300</t>
  </si>
  <si>
    <t>Komputer Intel Celeron bez monitora +drukarka HP LJ 1300</t>
  </si>
  <si>
    <t>Zestaw komputerowy w tym: drukarka laserowa Minolta 1250E PCL</t>
  </si>
  <si>
    <t>drukarka HP LJ 1300</t>
  </si>
  <si>
    <t>Komputer zestaw komputerowy - stacja (16) + monitor (114)</t>
  </si>
  <si>
    <t>Monitor LG 17" (141A), Drukarka HP LJ 1015 (119)</t>
  </si>
  <si>
    <t>Komputer Etiuda H270 (231) + monitor (archiwum 106)</t>
  </si>
  <si>
    <t>- 4/49/491/176</t>
  </si>
  <si>
    <t>Drukarka HPLJ 3550</t>
  </si>
  <si>
    <t>Monitor (płaski)</t>
  </si>
  <si>
    <t xml:space="preserve"> - 5/58/582/1/1</t>
  </si>
  <si>
    <t>6/62/624/096</t>
  </si>
  <si>
    <t>6/65/653/4</t>
  </si>
  <si>
    <t>Klimatyzator ścienny firmy GREE</t>
  </si>
  <si>
    <t>6/66/662/1</t>
  </si>
  <si>
    <t>6/66/669/2</t>
  </si>
  <si>
    <t>8/80/806/2</t>
  </si>
  <si>
    <t>Brama pneumatyczna - promocyjna</t>
  </si>
  <si>
    <t xml:space="preserve"> - 8/80/808/1</t>
  </si>
  <si>
    <t xml:space="preserve"> - 8/80/808/105</t>
  </si>
  <si>
    <t>Szafa serwerowa SZB SE 42U 800x1000</t>
  </si>
  <si>
    <t>MB - Maszyny</t>
  </si>
  <si>
    <t xml:space="preserve">Dom Dziecka w Jedlinie Zdrój </t>
  </si>
  <si>
    <t>ul. Kolejowa 2 
58-310 Szczawno Zdrój</t>
  </si>
  <si>
    <t>Nowe Siodło 73
58-350 Mieroszów</t>
  </si>
  <si>
    <t>ul. Nowa Kolonia 9 
58-320  Walim</t>
  </si>
  <si>
    <t>ul. Chojnowska 12 
i 13 ul. Kłodzka 28 
58-330 Jedlina-Zdrój</t>
  </si>
  <si>
    <t>Nowe Siodło 73A 
58-350 Mieroszów</t>
  </si>
  <si>
    <t>ul. Ogrodowa 5b 
58-306 Wałbrzych</t>
  </si>
  <si>
    <t>Al. Wyzwolenia 20-24 
58-300 Wałbrzych</t>
  </si>
  <si>
    <t>ul. Ogrodowa 2a, 
58-306 Wałbrzych</t>
  </si>
  <si>
    <t xml:space="preserve">„KOMPLEKSOWE UBEZPIECZENIE POWIATU WAŁBRZYSKIEGO WRAZ Z JEDNOSTKAMI ORGANIZACYJNYMI I INSTYTUCJAMI KULTURY NA LATA 2013-2015”
</t>
  </si>
  <si>
    <r>
      <t xml:space="preserve">ZESTAWIENIE SPRZĘTU ELEKTRONICZNEGO JEDNOSTKI - </t>
    </r>
    <r>
      <rPr>
        <b/>
        <sz val="9"/>
        <color indexed="12"/>
        <rFont val="Arial CE"/>
        <charset val="238"/>
      </rPr>
      <t>Zespół Placówek resocjalizacyjnych -</t>
    </r>
    <r>
      <rPr>
        <b/>
        <sz val="9"/>
        <rFont val="Arial CE"/>
        <charset val="238"/>
      </rPr>
      <t>W WALIMIU</t>
    </r>
  </si>
  <si>
    <t>Al. Wyzwolenia 20-24
58-300 Wałbrzych</t>
  </si>
  <si>
    <t>OSW</t>
  </si>
  <si>
    <t>OWL</t>
  </si>
  <si>
    <t>PCP</t>
  </si>
  <si>
    <t>DDJ</t>
  </si>
  <si>
    <t>DDC</t>
  </si>
  <si>
    <t>PSD</t>
  </si>
  <si>
    <t>PUP</t>
  </si>
  <si>
    <t>UST</t>
  </si>
  <si>
    <t xml:space="preserve">Starostwo Powiatowe w Wałbrzychu
wraz z mieniem Skarbu Państwa </t>
  </si>
  <si>
    <t xml:space="preserve"> - X/0006</t>
  </si>
  <si>
    <t xml:space="preserve"> - X/0011</t>
  </si>
  <si>
    <t xml:space="preserve"> - X/0014</t>
  </si>
  <si>
    <t xml:space="preserve"> - X/0015</t>
  </si>
  <si>
    <t xml:space="preserve"> - X/0016</t>
  </si>
  <si>
    <t xml:space="preserve"> - X/0017</t>
  </si>
  <si>
    <t xml:space="preserve"> - X/0018</t>
  </si>
  <si>
    <t xml:space="preserve"> - X/0019</t>
  </si>
  <si>
    <t>Zestaw komputerowy  Optimus</t>
  </si>
  <si>
    <t xml:space="preserve"> - X/0020</t>
  </si>
  <si>
    <t xml:space="preserve"> - X/0021</t>
  </si>
  <si>
    <t xml:space="preserve"> - X/0023</t>
  </si>
  <si>
    <t xml:space="preserve"> - X/0024</t>
  </si>
  <si>
    <t xml:space="preserve"> - X/0026</t>
  </si>
  <si>
    <t xml:space="preserve"> - X/0027</t>
  </si>
  <si>
    <t xml:space="preserve"> - X/0028</t>
  </si>
  <si>
    <t xml:space="preserve"> - X/0029</t>
  </si>
  <si>
    <t xml:space="preserve"> - X/0030</t>
  </si>
  <si>
    <t xml:space="preserve"> - X/0032</t>
  </si>
  <si>
    <t xml:space="preserve"> - X/0033</t>
  </si>
  <si>
    <t xml:space="preserve"> - X/0034</t>
  </si>
  <si>
    <t xml:space="preserve"> - X/0036</t>
  </si>
  <si>
    <t xml:space="preserve"> - X/0037</t>
  </si>
  <si>
    <t xml:space="preserve"> - X/0039</t>
  </si>
  <si>
    <t xml:space="preserve"> - X/0038</t>
  </si>
  <si>
    <t xml:space="preserve"> - X/0040</t>
  </si>
  <si>
    <t xml:space="preserve"> - X/0041</t>
  </si>
  <si>
    <t xml:space="preserve"> - X/0042</t>
  </si>
  <si>
    <t xml:space="preserve"> - X/0045</t>
  </si>
  <si>
    <t xml:space="preserve"> - X/0046</t>
  </si>
  <si>
    <t xml:space="preserve"> - X/0047</t>
  </si>
  <si>
    <t xml:space="preserve"> - X/0048</t>
  </si>
  <si>
    <t xml:space="preserve"> - X/0049</t>
  </si>
  <si>
    <t xml:space="preserve"> - X/0051</t>
  </si>
  <si>
    <t xml:space="preserve"> - X/0053</t>
  </si>
  <si>
    <t xml:space="preserve"> - X/0054</t>
  </si>
  <si>
    <t>Monitor Benq</t>
  </si>
  <si>
    <t xml:space="preserve"> - X/0055</t>
  </si>
  <si>
    <t xml:space="preserve"> - X/0058</t>
  </si>
  <si>
    <t xml:space="preserve"> - X/0059</t>
  </si>
  <si>
    <t>Komputer Eltus + drukarka</t>
  </si>
  <si>
    <t xml:space="preserve"> - X/0060</t>
  </si>
  <si>
    <t xml:space="preserve"> - X/0061</t>
  </si>
  <si>
    <t>Komputer Eltus +  monitor</t>
  </si>
  <si>
    <t xml:space="preserve"> - X/0062</t>
  </si>
  <si>
    <t>Komputer Eltus +monitor</t>
  </si>
  <si>
    <t xml:space="preserve"> - X/0063-1</t>
  </si>
  <si>
    <t xml:space="preserve"> - X/0064</t>
  </si>
  <si>
    <t>komputer ELTUS + monitor BENQ</t>
  </si>
  <si>
    <t xml:space="preserve"> - X/0065</t>
  </si>
  <si>
    <t xml:space="preserve"> - X/0067</t>
  </si>
  <si>
    <t xml:space="preserve"> - X/0068</t>
  </si>
  <si>
    <t xml:space="preserve"> - X/0071</t>
  </si>
  <si>
    <t xml:space="preserve"> - X/0070</t>
  </si>
  <si>
    <t xml:space="preserve"> - X/0072</t>
  </si>
  <si>
    <t xml:space="preserve"> - X/0073</t>
  </si>
  <si>
    <t xml:space="preserve"> - X/0075</t>
  </si>
  <si>
    <t xml:space="preserve"> - X/0076</t>
  </si>
  <si>
    <t xml:space="preserve"> - X/0077</t>
  </si>
  <si>
    <t xml:space="preserve">Zestaw komputerowy Alcom </t>
  </si>
  <si>
    <t xml:space="preserve"> - X/0078</t>
  </si>
  <si>
    <t xml:space="preserve"> - X/0079</t>
  </si>
  <si>
    <t xml:space="preserve"> - X/0080</t>
  </si>
  <si>
    <t xml:space="preserve"> - X/0081</t>
  </si>
  <si>
    <t xml:space="preserve"> - X/0083</t>
  </si>
  <si>
    <t xml:space="preserve"> - X/0084</t>
  </si>
  <si>
    <t xml:space="preserve"> - X/0085</t>
  </si>
  <si>
    <t xml:space="preserve"> - X/0086</t>
  </si>
  <si>
    <t xml:space="preserve"> - X/0087</t>
  </si>
  <si>
    <t xml:space="preserve"> - X/0088</t>
  </si>
  <si>
    <t xml:space="preserve"> - X/0089</t>
  </si>
  <si>
    <t xml:space="preserve"> - X/0090</t>
  </si>
  <si>
    <t xml:space="preserve"> - X/0091</t>
  </si>
  <si>
    <t xml:space="preserve"> - X/0092</t>
  </si>
  <si>
    <t xml:space="preserve"> - X/0093</t>
  </si>
  <si>
    <t xml:space="preserve"> - X/0094</t>
  </si>
  <si>
    <t>zestaw komputerowy Adax</t>
  </si>
  <si>
    <t xml:space="preserve"> - X/0095</t>
  </si>
  <si>
    <t xml:space="preserve"> - X/0094a</t>
  </si>
  <si>
    <t>Monitor Hyundai  do komp. X/0094</t>
  </si>
  <si>
    <t xml:space="preserve"> - X/0095a</t>
  </si>
  <si>
    <t xml:space="preserve"> - X/0096</t>
  </si>
  <si>
    <t xml:space="preserve"> - X/0098</t>
  </si>
  <si>
    <t xml:space="preserve"> - X/0099</t>
  </si>
  <si>
    <t xml:space="preserve"> - X/0100</t>
  </si>
  <si>
    <t xml:space="preserve"> - X/0101</t>
  </si>
  <si>
    <t xml:space="preserve"> - X/0102</t>
  </si>
  <si>
    <t xml:space="preserve"> - X/0103</t>
  </si>
  <si>
    <t xml:space="preserve"> - X/0104</t>
  </si>
  <si>
    <t xml:space="preserve"> - X/0003</t>
  </si>
  <si>
    <t xml:space="preserve"> - X/0105</t>
  </si>
  <si>
    <t xml:space="preserve"> - X/0106</t>
  </si>
  <si>
    <t xml:space="preserve"> - X/0107</t>
  </si>
  <si>
    <t xml:space="preserve"> - X/0108</t>
  </si>
  <si>
    <t xml:space="preserve"> - X/0109</t>
  </si>
  <si>
    <t xml:space="preserve"> - X/0110</t>
  </si>
  <si>
    <t xml:space="preserve"> - X/0111</t>
  </si>
  <si>
    <t xml:space="preserve"> - X/0112</t>
  </si>
  <si>
    <t xml:space="preserve"> - X/0113</t>
  </si>
  <si>
    <t xml:space="preserve"> - X/0114</t>
  </si>
  <si>
    <t xml:space="preserve"> - X/0115</t>
  </si>
  <si>
    <t xml:space="preserve"> - X/0116</t>
  </si>
  <si>
    <t xml:space="preserve"> - X/0117</t>
  </si>
  <si>
    <t xml:space="preserve"> - X/0118</t>
  </si>
  <si>
    <t xml:space="preserve"> - X/0119</t>
  </si>
  <si>
    <t xml:space="preserve"> - X/0120</t>
  </si>
  <si>
    <t xml:space="preserve"> - X/0121</t>
  </si>
  <si>
    <t xml:space="preserve"> - X/0122</t>
  </si>
  <si>
    <t xml:space="preserve"> - X/0123</t>
  </si>
  <si>
    <t>Laptop</t>
  </si>
  <si>
    <t xml:space="preserve"> - X/0124</t>
  </si>
  <si>
    <t xml:space="preserve"> - X/0125</t>
  </si>
  <si>
    <t>Tablet</t>
  </si>
  <si>
    <t xml:space="preserve"> - XI/0001</t>
  </si>
  <si>
    <t xml:space="preserve"> - XI/0002</t>
  </si>
  <si>
    <t xml:space="preserve"> - XI/0005</t>
  </si>
  <si>
    <t xml:space="preserve"> - XI/0006</t>
  </si>
  <si>
    <t xml:space="preserve"> - XI/0007</t>
  </si>
  <si>
    <t xml:space="preserve"> - XI/0008</t>
  </si>
  <si>
    <t xml:space="preserve"> - XI/0009</t>
  </si>
  <si>
    <t xml:space="preserve"> - XI/0011</t>
  </si>
  <si>
    <t xml:space="preserve"> - XI/0012</t>
  </si>
  <si>
    <t xml:space="preserve"> - XI/0013</t>
  </si>
  <si>
    <t xml:space="preserve"> - XI/0014</t>
  </si>
  <si>
    <t xml:space="preserve"> - XI/0016</t>
  </si>
  <si>
    <t xml:space="preserve"> - XI/0017</t>
  </si>
  <si>
    <t xml:space="preserve"> - XI/0018</t>
  </si>
  <si>
    <t xml:space="preserve"> - XI/0019</t>
  </si>
  <si>
    <t xml:space="preserve"> - XI/0020</t>
  </si>
  <si>
    <t xml:space="preserve"> - XI/0021</t>
  </si>
  <si>
    <t xml:space="preserve"> - XI/0023</t>
  </si>
  <si>
    <t xml:space="preserve"> - XI/0024</t>
  </si>
  <si>
    <t xml:space="preserve"> - XI/0025</t>
  </si>
  <si>
    <t xml:space="preserve"> - XI/0026</t>
  </si>
  <si>
    <t xml:space="preserve"> - XI/0027</t>
  </si>
  <si>
    <t xml:space="preserve"> - XI/0028</t>
  </si>
  <si>
    <t xml:space="preserve"> - XI/0050</t>
  </si>
  <si>
    <t xml:space="preserve"> - XI/0053</t>
  </si>
  <si>
    <t xml:space="preserve"> - XI/0054</t>
  </si>
  <si>
    <t xml:space="preserve"> - XI/0055</t>
  </si>
  <si>
    <t xml:space="preserve"> - XI/0056</t>
  </si>
  <si>
    <t xml:space="preserve"> - XI/0059</t>
  </si>
  <si>
    <t xml:space="preserve"> - XI/0062</t>
  </si>
  <si>
    <t xml:space="preserve"> - XI/0067</t>
  </si>
  <si>
    <t xml:space="preserve"> - XI/0070</t>
  </si>
  <si>
    <t xml:space="preserve"> - XI/0073</t>
  </si>
  <si>
    <t xml:space="preserve"> - XI/0074</t>
  </si>
  <si>
    <t xml:space="preserve"> - XI/0075</t>
  </si>
  <si>
    <t xml:space="preserve"> - XI/0076</t>
  </si>
  <si>
    <t xml:space="preserve"> - XI/0079</t>
  </si>
  <si>
    <t xml:space="preserve"> - XI/0080</t>
  </si>
  <si>
    <t xml:space="preserve"> - XI/0084</t>
  </si>
  <si>
    <t xml:space="preserve"> - XI/0086</t>
  </si>
  <si>
    <t xml:space="preserve"> - XI/0088</t>
  </si>
  <si>
    <t xml:space="preserve"> - XI/0089</t>
  </si>
  <si>
    <t xml:space="preserve"> - XI/0094</t>
  </si>
  <si>
    <t xml:space="preserve"> - XI/0095</t>
  </si>
  <si>
    <t xml:space="preserve"> - XI/0096</t>
  </si>
  <si>
    <t xml:space="preserve"> - XI/0097</t>
  </si>
  <si>
    <t xml:space="preserve"> - XI/0098</t>
  </si>
  <si>
    <t xml:space="preserve"> - XI/0099</t>
  </si>
  <si>
    <t xml:space="preserve"> - XI/0100</t>
  </si>
  <si>
    <t xml:space="preserve"> - XI/0101</t>
  </si>
  <si>
    <t xml:space="preserve"> - XI/0102</t>
  </si>
  <si>
    <t xml:space="preserve"> - XI/0103</t>
  </si>
  <si>
    <t xml:space="preserve"> - XI/0105</t>
  </si>
  <si>
    <t>telefot smartfon</t>
  </si>
  <si>
    <t xml:space="preserve"> - XI/0106</t>
  </si>
  <si>
    <t xml:space="preserve"> - XII/0001</t>
  </si>
  <si>
    <t xml:space="preserve"> - XII/0002</t>
  </si>
  <si>
    <t xml:space="preserve"> - XII/0005</t>
  </si>
  <si>
    <t xml:space="preserve"> - XII/0006</t>
  </si>
  <si>
    <t xml:space="preserve"> - XII/0027</t>
  </si>
  <si>
    <t xml:space="preserve"> - XII/0030</t>
  </si>
  <si>
    <t xml:space="preserve"> - XII/0031</t>
  </si>
  <si>
    <t xml:space="preserve">Kserokopiarka </t>
  </si>
  <si>
    <t xml:space="preserve"> - XIII/0007</t>
  </si>
  <si>
    <t xml:space="preserve"> - XIII/0038</t>
  </si>
  <si>
    <t xml:space="preserve"> - XIII/0047</t>
  </si>
  <si>
    <t xml:space="preserve"> - XIII/0051</t>
  </si>
  <si>
    <t xml:space="preserve"> - XIII/0070</t>
  </si>
  <si>
    <t xml:space="preserve"> - XIII/0072</t>
  </si>
  <si>
    <t xml:space="preserve"> - XIII/0073</t>
  </si>
  <si>
    <t xml:space="preserve"> - XIII/0082</t>
  </si>
  <si>
    <t xml:space="preserve"> - XIII/0096</t>
  </si>
  <si>
    <t xml:space="preserve"> - XIII/0111</t>
  </si>
  <si>
    <t xml:space="preserve"> - XIII/0110</t>
  </si>
  <si>
    <t xml:space="preserve"> - XIII/0112</t>
  </si>
  <si>
    <t xml:space="preserve"> - XIII/0114</t>
  </si>
  <si>
    <t xml:space="preserve"> - XIII/0124</t>
  </si>
  <si>
    <t xml:space="preserve"> - XIII/0128</t>
  </si>
  <si>
    <t>KAMERA</t>
  </si>
  <si>
    <t xml:space="preserve"> - XIII/0138</t>
  </si>
  <si>
    <t xml:space="preserve"> - XIII/0140</t>
  </si>
  <si>
    <t xml:space="preserve"> - XIII/0141</t>
  </si>
  <si>
    <t>ZASILACZ</t>
  </si>
  <si>
    <t xml:space="preserve"> - XIII/0143</t>
  </si>
  <si>
    <t>Aparat</t>
  </si>
  <si>
    <t xml:space="preserve"> - XIII/0144</t>
  </si>
  <si>
    <t xml:space="preserve"> - XIII/0145</t>
  </si>
  <si>
    <t xml:space="preserve"> - XIII/0146</t>
  </si>
  <si>
    <t xml:space="preserve"> - XIII/0147</t>
  </si>
  <si>
    <t xml:space="preserve"> - XVII/25/PZO</t>
  </si>
  <si>
    <t>STACJA ROBOCZA</t>
  </si>
  <si>
    <t xml:space="preserve"> - XVII/29/PZO</t>
  </si>
  <si>
    <t>MONITOR</t>
  </si>
  <si>
    <t xml:space="preserve">sprzęt pow. 500 zł, </t>
  </si>
  <si>
    <t>Środki trwałe niskocenne razem wg stanu na dzień 07-08-2013</t>
  </si>
  <si>
    <t>1/10/102/2</t>
  </si>
  <si>
    <t>1/10/105/1</t>
  </si>
  <si>
    <t>1/10/105/8</t>
  </si>
  <si>
    <t>al. Wyzwolenia 20 budynk garażowy pow. 1331 m2</t>
  </si>
  <si>
    <t>al. Wyzwolenia 20 budynk biurowy pow. 1331 m2</t>
  </si>
  <si>
    <t xml:space="preserve">al. Wyzwolenia 22,22a,24 Zespół budynków </t>
  </si>
  <si>
    <t>D</t>
  </si>
  <si>
    <t>- 8/80/803-2/22</t>
  </si>
  <si>
    <t>- 8/80/803-2/20</t>
  </si>
  <si>
    <t xml:space="preserve"> - 4/49/491/002a</t>
  </si>
  <si>
    <t xml:space="preserve"> - 4/49/491/008</t>
  </si>
  <si>
    <t>Stacja robocza</t>
  </si>
  <si>
    <t>4/49/491/024</t>
  </si>
  <si>
    <t>od  - 4/49/491/022 do - 4/49/491/027</t>
  </si>
  <si>
    <t xml:space="preserve">Monitor Belinea </t>
  </si>
  <si>
    <t xml:space="preserve"> Monitor</t>
  </si>
  <si>
    <t xml:space="preserve">Dkrukarka </t>
  </si>
  <si>
    <t xml:space="preserve"> - 4/49/491/120a</t>
  </si>
  <si>
    <t xml:space="preserve"> - 4/49/491/139a</t>
  </si>
  <si>
    <t xml:space="preserve">Monitor, klawiaruta, mysz </t>
  </si>
  <si>
    <t xml:space="preserve">budynki </t>
  </si>
  <si>
    <t>NIERUCHOMOŚCI SKARBU PAŃSTWA</t>
  </si>
  <si>
    <t xml:space="preserve">wykaz nieruchomości </t>
  </si>
  <si>
    <t xml:space="preserve">Rok budowy </t>
  </si>
  <si>
    <t>zużycie techniczne</t>
  </si>
  <si>
    <t>Kategoria Budynku</t>
  </si>
  <si>
    <t>Powierzchnia</t>
  </si>
  <si>
    <t>M</t>
  </si>
  <si>
    <t>G</t>
  </si>
  <si>
    <t>Ż</t>
  </si>
  <si>
    <t>Budynek D - Golińsk</t>
  </si>
  <si>
    <t>1998-1999</t>
  </si>
  <si>
    <t xml:space="preserve">stan dobry </t>
  </si>
  <si>
    <t>Budynek E - Golińsk</t>
  </si>
  <si>
    <t>Budynek F - Golińsk</t>
  </si>
  <si>
    <t>(*)- kubatura m3</t>
  </si>
  <si>
    <t xml:space="preserve">Wyposażenie obiektu </t>
  </si>
  <si>
    <t xml:space="preserve">zabezpieczenie </t>
  </si>
  <si>
    <t>obiekt w Sekocenbud</t>
  </si>
  <si>
    <t>wartość 1 m
Sekocenbud</t>
  </si>
  <si>
    <t>Wartość- SU</t>
  </si>
  <si>
    <t>STAROSTWO POWIATOWE</t>
  </si>
  <si>
    <t xml:space="preserve">Budynek administracyjny przy ul. Wyzwolenia 20-24 </t>
  </si>
  <si>
    <t xml:space="preserve">24 897,00 (*) </t>
  </si>
  <si>
    <t>Budynek garażowy ul. Wyzwolenia 20</t>
  </si>
  <si>
    <t>Kompleks budynków biurowych przy ul. Wyzwolenia 22</t>
  </si>
  <si>
    <t>Kompleks budynków biurowych przy ul. Wyzwolenia 22a</t>
  </si>
  <si>
    <t>Kompleks budynków biurowych przy ul. Wyzwolenia 24</t>
  </si>
  <si>
    <t xml:space="preserve">nieużytkowany </t>
  </si>
  <si>
    <t>JENOSTKI PODLEGŁE</t>
  </si>
  <si>
    <t>budynek internat ul. Ogrodowa  2a</t>
  </si>
  <si>
    <t>Budynek mieszkalny Chojnowska 12</t>
  </si>
  <si>
    <t>Garaż z pom. gosp. Chojnowska 12</t>
  </si>
  <si>
    <t>Budynek mieszkalny Kłodzka 28</t>
  </si>
  <si>
    <t>Dom Dziecka (A-C-internat) Nowe Siodło 73A, 58-350 Mieroszów</t>
  </si>
  <si>
    <t>Budynek Szkoły ul. Kolejowa 2</t>
  </si>
  <si>
    <t>Budynek gospodarczy ul. Kolejowa 2</t>
  </si>
  <si>
    <t>Budynek internatu Nowe Siodło 73</t>
  </si>
  <si>
    <t>Budynek szkoły Nowe Siodło 73</t>
  </si>
  <si>
    <t>Łącznik Nowe Siodło 73</t>
  </si>
  <si>
    <t>Magazyn Nowe Siodło 73</t>
  </si>
  <si>
    <t>brak</t>
  </si>
  <si>
    <t>Garaż Nowe Siodło 73</t>
  </si>
  <si>
    <t>Budynek internatu ul. Nowa Kolonia 9</t>
  </si>
  <si>
    <t>Budynek szkoły ul. Nowa Kolonia 9</t>
  </si>
  <si>
    <t xml:space="preserve">Budynek gospodarczy ul. Nowa Kolonia 9 </t>
  </si>
  <si>
    <t>Garaż ul. Nowa Kolonia 9</t>
  </si>
  <si>
    <t>Budynek Administracyjny ul. Ogrodowa 5b</t>
  </si>
  <si>
    <t>LEGENDA:</t>
  </si>
  <si>
    <t>zmiana powierzchni użytkowej wg zestawień</t>
  </si>
  <si>
    <t>1. Zespół Szkół im. M. Curie - Skłodowskiej ul. Kolejowa 2 Szczawno Zdrój</t>
  </si>
  <si>
    <t>2. Specjalny Ośrodek Szkolno - Wychowawczy Nowe Siodło 73 Mieroszów</t>
  </si>
  <si>
    <t xml:space="preserve">3. Zespół Placówek Resocjalizacyjnych w Walimiu </t>
  </si>
  <si>
    <t>4. Powiatowe Centrum Pomocy Rodzinie</t>
  </si>
  <si>
    <t>5. Dom Dziecka</t>
  </si>
  <si>
    <t>6. Wielofunkcyjna Placówka Opiekuńczo-Wychowawcza: Dom Dziecka Catharina</t>
  </si>
  <si>
    <t>7. Powiatowy Środowiskowy Dom Samopomocy</t>
  </si>
  <si>
    <t>Budynek ul. Ogrodowa 2a</t>
  </si>
  <si>
    <t>budynek ubezpieczany przez MOPS Wałbrzych 
użytkowane jedynie lokale</t>
  </si>
  <si>
    <t>8. Powiatowy Urząd Pracy</t>
  </si>
  <si>
    <t>budynek biurowy ul.Al. Wyzwolenia 20</t>
  </si>
  <si>
    <t>ul. Nowa Kolonia 9 
58-320  Walim
Miejsce wykonywania zadań oraz adres korespondencyjny:
58-300 Wałbrzych, 
al. Wyzwolenia 24</t>
  </si>
  <si>
    <t xml:space="preserve">RAZEM NIERUCHOMOŚCI </t>
  </si>
  <si>
    <t xml:space="preserve">budynek ubezpieczany przez Starostwo </t>
  </si>
  <si>
    <t xml:space="preserve">budynek ubezpieczany przez MOPS Gmina </t>
  </si>
  <si>
    <t>Wykaz dróg powiatowych</t>
  </si>
  <si>
    <t>L.P</t>
  </si>
  <si>
    <t xml:space="preserve">  numer drogi</t>
  </si>
  <si>
    <t>relacja i przebieg drogi</t>
  </si>
  <si>
    <t>długość    km</t>
  </si>
  <si>
    <t>szer.</t>
  </si>
  <si>
    <t>nawierzchnia</t>
  </si>
  <si>
    <t>GMINA WALIM</t>
  </si>
  <si>
    <t>2882 D</t>
  </si>
  <si>
    <t>Lubachów - Dziećmorowice (Rusinowa)</t>
  </si>
  <si>
    <t xml:space="preserve">bitumiczna </t>
  </si>
  <si>
    <t>2876 D</t>
  </si>
  <si>
    <t>Świdnica -Zagórze Śląskie Jugowice</t>
  </si>
  <si>
    <t>bitum/kostka</t>
  </si>
  <si>
    <t>3356 D</t>
  </si>
  <si>
    <t>Walim -Rzeczka- Nowa  Ruda</t>
  </si>
  <si>
    <t>5-5,5</t>
  </si>
  <si>
    <t>3358 D</t>
  </si>
  <si>
    <t>od drogi nr  3360 - Zagórze Śląskie</t>
  </si>
  <si>
    <t>3359 D</t>
  </si>
  <si>
    <t>Wałbrzych  - Olszyniec</t>
  </si>
  <si>
    <t>bitumiczna</t>
  </si>
  <si>
    <t>3368 D</t>
  </si>
  <si>
    <t>Dziećmorowice-Zagórze Śląskie</t>
  </si>
  <si>
    <t>2,5 -5,5</t>
  </si>
  <si>
    <t>3369 D</t>
  </si>
  <si>
    <t>Droga przez wieś Myślęcin</t>
  </si>
  <si>
    <t>3370 D</t>
  </si>
  <si>
    <t>Droga przez wieś Podlesie</t>
  </si>
  <si>
    <t>3371 D</t>
  </si>
  <si>
    <t>Zagórze Śląskie -Lubachów</t>
  </si>
  <si>
    <t>3373 D</t>
  </si>
  <si>
    <t xml:space="preserve">Zagórze   - Glinno </t>
  </si>
  <si>
    <t>3374 D</t>
  </si>
  <si>
    <t>Droga przez wieś Michałkowa</t>
  </si>
  <si>
    <t>3375 D</t>
  </si>
  <si>
    <t xml:space="preserve">Walim – Glinno  </t>
  </si>
  <si>
    <t>3376 D</t>
  </si>
  <si>
    <t xml:space="preserve">Jugowice - Jawornik  </t>
  </si>
  <si>
    <t>GMINA STARE BOGACZOWICE</t>
  </si>
  <si>
    <t>2796 D</t>
  </si>
  <si>
    <t>Sady - Stare Bogaczowice</t>
  </si>
  <si>
    <t>3357 D</t>
  </si>
  <si>
    <t xml:space="preserve">od drogi nr 2796 -  Wrony - Stare Bogaczowice </t>
  </si>
  <si>
    <t>bitum/ gruntowa</t>
  </si>
  <si>
    <t>3464 D</t>
  </si>
  <si>
    <t>(Kamienna Góra) gr. pow. – St. Bogacz- Chwaliszów - Świebodzice</t>
  </si>
  <si>
    <t>3466 D</t>
  </si>
  <si>
    <t>Gr. pow.-Gostków</t>
  </si>
  <si>
    <t>3389 D</t>
  </si>
  <si>
    <t>Lubomin - Struga</t>
  </si>
  <si>
    <t>3394 D</t>
  </si>
  <si>
    <t>Chwaliszów - Cieszów-Świebodzice</t>
  </si>
  <si>
    <t>3395 D</t>
  </si>
  <si>
    <t>Cieszów -Cisów- Świebodzice</t>
  </si>
  <si>
    <t>3393 D</t>
  </si>
  <si>
    <t>Gostków - granica powiatu (Sędzisław)</t>
  </si>
  <si>
    <t>GMINA MIEROSZÓW</t>
  </si>
  <si>
    <t>3362 D</t>
  </si>
  <si>
    <t>Wałbrzych--Rybnica Leśna</t>
  </si>
  <si>
    <t>3364 D</t>
  </si>
  <si>
    <t xml:space="preserve"> Kowalowa - Sokołowsko</t>
  </si>
  <si>
    <t>3365 D</t>
  </si>
  <si>
    <t>Mieroszów - Granica Państwa</t>
  </si>
  <si>
    <t>3470 D</t>
  </si>
  <si>
    <t>(Kochanów)-gr. powiatu - Mieroszów</t>
  </si>
  <si>
    <t>3383 D</t>
  </si>
  <si>
    <t>Mieroszów - Nowe Siodło</t>
  </si>
  <si>
    <t>3384 D</t>
  </si>
  <si>
    <t>Droga przez wieś Golińsk</t>
  </si>
  <si>
    <t>3385 D</t>
  </si>
  <si>
    <t xml:space="preserve">Łączna -gr. powiatu - (Chełmsko Śląskie) </t>
  </si>
  <si>
    <t>3399 D</t>
  </si>
  <si>
    <t xml:space="preserve">Mieroszów  ul. bez nazwy i Hoża ,               </t>
  </si>
  <si>
    <t>GMINA GŁUSZYCA</t>
  </si>
  <si>
    <t>3363 D</t>
  </si>
  <si>
    <t>Głuszyca Górna - Granica Państwa</t>
  </si>
  <si>
    <t>3377 D</t>
  </si>
  <si>
    <t>Głuszyca - Sierpnica -Sokolec</t>
  </si>
  <si>
    <t>3378 D</t>
  </si>
  <si>
    <t>Głuszyca Górna - Łomnica</t>
  </si>
  <si>
    <t>3379 D</t>
  </si>
  <si>
    <t>Głuszyca - Łomnica</t>
  </si>
  <si>
    <t>3380 D</t>
  </si>
  <si>
    <t>Droga przez wieś Łomnica</t>
  </si>
  <si>
    <t>3381 D</t>
  </si>
  <si>
    <t>Głuszyca - Grzmiąca</t>
  </si>
  <si>
    <t>3382 D</t>
  </si>
  <si>
    <t>Droga przez wieś Grzmiąca</t>
  </si>
  <si>
    <t>GMINA CZARNY BÓR</t>
  </si>
  <si>
    <t>3367 D</t>
  </si>
  <si>
    <t>Jaczków -Witków- Grzędy Górne</t>
  </si>
  <si>
    <t>3465 D</t>
  </si>
  <si>
    <t>(Sędzisław)-gr.pow. -  Jaczków</t>
  </si>
  <si>
    <t>3388 D</t>
  </si>
  <si>
    <t>Witków - Jabłów</t>
  </si>
  <si>
    <t>gruntowa</t>
  </si>
  <si>
    <t>3461 D</t>
  </si>
  <si>
    <t xml:space="preserve">( Krzeszów) - granica powiatu -Grzędy </t>
  </si>
  <si>
    <t>3390 D</t>
  </si>
  <si>
    <t>od drogi nr 367 - Jaczków</t>
  </si>
  <si>
    <t>3392 D</t>
  </si>
  <si>
    <t xml:space="preserve"> Witków - Gostków</t>
  </si>
  <si>
    <t>gruntowa/ tłuczniowa</t>
  </si>
  <si>
    <t>GMINA BOGUSZÓW – GORCE</t>
  </si>
  <si>
    <t>3398 D</t>
  </si>
  <si>
    <t>od drogi 367 ( ul Wesołowskiego , Masalskiego ) do drogi nr 3366 D</t>
  </si>
  <si>
    <t>5,5 -6,0</t>
  </si>
  <si>
    <t>3397 D</t>
  </si>
  <si>
    <t xml:space="preserve"> ul. Rejmonta , ul. Żeromskiego  do drogi 3361 D </t>
  </si>
  <si>
    <t>5,0 -8,0</t>
  </si>
  <si>
    <t>3366 D</t>
  </si>
  <si>
    <t xml:space="preserve">Czarny Bór - Boguszów Gorce </t>
  </si>
  <si>
    <t>Powiatowa Poradnia Psychologiczno-Pedagiczna 
(jednostka nie posiada samodzielności organizacyjno-prawnej; funkcjonuje w strukturze Zespołu Placówek Resocjalizacyjnych w Walimiu)</t>
  </si>
  <si>
    <t>01119</t>
  </si>
  <si>
    <t>komunikacja - System POJAZD</t>
  </si>
  <si>
    <t xml:space="preserve">sprzęt w użyczeniu </t>
  </si>
  <si>
    <t>01120</t>
  </si>
  <si>
    <t xml:space="preserve">Telekomunikacja Polska - centrala Silican </t>
  </si>
  <si>
    <t xml:space="preserve">Aplikator do usypiania zwierząt </t>
  </si>
  <si>
    <t>01126</t>
  </si>
  <si>
    <t>01127</t>
  </si>
  <si>
    <t>Radiotelefon Motorola</t>
  </si>
  <si>
    <t>01128</t>
  </si>
  <si>
    <t>01129</t>
  </si>
  <si>
    <t>01130</t>
  </si>
  <si>
    <t>01132</t>
  </si>
  <si>
    <t xml:space="preserve">wykrywacz metali </t>
  </si>
  <si>
    <t>01136</t>
  </si>
  <si>
    <t>system telekomunikacyjny Platan Delta (dialog)</t>
  </si>
  <si>
    <t>01139</t>
  </si>
  <si>
    <t>serwer z MSWiA</t>
  </si>
  <si>
    <t>01141</t>
  </si>
  <si>
    <t>KMPSP - drukarka</t>
  </si>
  <si>
    <t xml:space="preserve">elektronika w użyczeniu </t>
  </si>
  <si>
    <t>EU</t>
  </si>
  <si>
    <t>PKD</t>
  </si>
  <si>
    <r>
      <t xml:space="preserve">Work centre Pro </t>
    </r>
    <r>
      <rPr>
        <b/>
        <sz val="10"/>
        <rFont val="Arial CE"/>
        <charset val="238"/>
      </rPr>
      <t>123</t>
    </r>
  </si>
  <si>
    <r>
      <t xml:space="preserve">Monitor LCD 19-HP </t>
    </r>
    <r>
      <rPr>
        <b/>
        <sz val="10"/>
        <rFont val="Arial CE"/>
        <charset val="238"/>
      </rPr>
      <t>LE1901wi</t>
    </r>
  </si>
  <si>
    <r>
      <t xml:space="preserve">Komputer typ I-HP Compaq </t>
    </r>
    <r>
      <rPr>
        <b/>
        <sz val="10"/>
        <rFont val="Arial CE"/>
        <charset val="238"/>
      </rPr>
      <t>8000 USDT</t>
    </r>
  </si>
  <si>
    <r>
      <t xml:space="preserve">Komputer HP Compaq </t>
    </r>
    <r>
      <rPr>
        <b/>
        <sz val="10"/>
        <rFont val="Arial CE"/>
        <charset val="238"/>
      </rPr>
      <t>800 Elite USDT</t>
    </r>
  </si>
  <si>
    <t>0601/09 - Uzbrojenie drogi, parking</t>
  </si>
  <si>
    <t>0602/09 - Place, chodniki</t>
  </si>
  <si>
    <t>0603/09 - Przyłącza kablowe instalacji elektrycznej</t>
  </si>
  <si>
    <t>0604/09 - Przyłącza kablowe WC i placu</t>
  </si>
  <si>
    <t>0605/09 - Pozostałe środki trwałe związane z budynkami D,E i F na przejoeciu granicznym</t>
  </si>
  <si>
    <t xml:space="preserve">Budowle - Skarb Państwa </t>
  </si>
  <si>
    <t xml:space="preserve">Budowle - Dom Dziecka Catharina </t>
  </si>
  <si>
    <t xml:space="preserve">Zespół Szkół w Szczawnie Zdrój </t>
  </si>
  <si>
    <t xml:space="preserve">Zespół Placówek Resocjalizacyjnych </t>
  </si>
  <si>
    <t xml:space="preserve">Dom Dziecka Jedlina Zdrój </t>
  </si>
  <si>
    <t xml:space="preserve">Powiatowe Centrum Pomocy Spełcznej </t>
  </si>
  <si>
    <t xml:space="preserve">podjazd dla niepełnosprawnych 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</si>
</sst>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0\ _z_ł_-;\-* #,##0.000\ _z_ł_-;_-* &quot;-&quot;???\ _z_ł_-;_-@_-"/>
    <numFmt numFmtId="165" formatCode="#,##0.0"/>
  </numFmts>
  <fonts count="40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8"/>
      <name val="Tahoma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10"/>
      <color indexed="10"/>
      <name val="Arial CE"/>
      <charset val="238"/>
    </font>
    <font>
      <b/>
      <sz val="8"/>
      <name val="Arial CE"/>
      <charset val="238"/>
    </font>
    <font>
      <b/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10"/>
      <color indexed="9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color indexed="4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10"/>
      <color indexed="12"/>
      <name val="Arial CE"/>
      <charset val="238"/>
    </font>
    <font>
      <b/>
      <sz val="10"/>
      <color indexed="12"/>
      <name val="Arial CE"/>
      <charset val="238"/>
    </font>
    <font>
      <b/>
      <sz val="9"/>
      <color indexed="12"/>
      <name val="Arial CE"/>
      <charset val="238"/>
    </font>
    <font>
      <b/>
      <sz val="12"/>
      <color indexed="9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sz val="11"/>
      <color rgb="FFFF0000"/>
      <name val="Czcionka tekstu podstawowego"/>
      <family val="2"/>
      <charset val="238"/>
    </font>
    <font>
      <sz val="10"/>
      <color rgb="FFFF0000"/>
      <name val="Arial CE"/>
      <charset val="238"/>
    </font>
    <font>
      <sz val="8"/>
      <name val="Tahoma"/>
      <family val="2"/>
      <charset val="238"/>
    </font>
    <font>
      <sz val="11"/>
      <name val="Czcionka tekstu podstawowego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 CE"/>
      <charset val="238"/>
    </font>
    <font>
      <sz val="8"/>
      <color rgb="FFFF0000"/>
      <name val="Tahoma"/>
      <family val="2"/>
      <charset val="238"/>
    </font>
    <font>
      <sz val="11"/>
      <name val="Calibri"/>
      <family val="2"/>
      <charset val="238"/>
    </font>
    <font>
      <b/>
      <i/>
      <sz val="8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8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8">
    <xf numFmtId="0" fontId="0" fillId="0" borderId="0" xfId="0"/>
    <xf numFmtId="0" fontId="0" fillId="0" borderId="0" xfId="0" applyFill="1"/>
    <xf numFmtId="0" fontId="0" fillId="0" borderId="1" xfId="0" applyFill="1" applyBorder="1"/>
    <xf numFmtId="4" fontId="0" fillId="0" borderId="0" xfId="0" applyNumberFormat="1"/>
    <xf numFmtId="4" fontId="0" fillId="0" borderId="0" xfId="0" applyNumberFormat="1" applyFill="1"/>
    <xf numFmtId="0" fontId="7" fillId="0" borderId="0" xfId="0" applyFont="1" applyFill="1"/>
    <xf numFmtId="0" fontId="7" fillId="0" borderId="0" xfId="0" applyFont="1" applyFill="1" applyAlignment="1">
      <alignment wrapText="1"/>
    </xf>
    <xf numFmtId="4" fontId="7" fillId="0" borderId="0" xfId="0" applyNumberFormat="1" applyFont="1" applyFill="1"/>
    <xf numFmtId="0" fontId="0" fillId="0" borderId="0" xfId="0" applyFill="1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4" fontId="8" fillId="0" borderId="0" xfId="0" applyNumberFormat="1" applyFont="1" applyFill="1"/>
    <xf numFmtId="0" fontId="0" fillId="0" borderId="1" xfId="0" applyFill="1" applyBorder="1" applyAlignment="1">
      <alignment wrapText="1"/>
    </xf>
    <xf numFmtId="4" fontId="0" fillId="0" borderId="1" xfId="0" applyNumberFormat="1" applyFill="1" applyBorder="1"/>
    <xf numFmtId="0" fontId="0" fillId="0" borderId="0" xfId="0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/>
    <xf numFmtId="4" fontId="5" fillId="0" borderId="0" xfId="0" applyNumberFormat="1" applyFont="1" applyFill="1"/>
    <xf numFmtId="0" fontId="0" fillId="0" borderId="1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5" fillId="0" borderId="3" xfId="0" applyFont="1" applyFill="1" applyBorder="1"/>
    <xf numFmtId="4" fontId="5" fillId="0" borderId="0" xfId="0" applyNumberFormat="1" applyFont="1" applyFill="1" applyBorder="1"/>
    <xf numFmtId="44" fontId="0" fillId="0" borderId="1" xfId="2" applyFont="1" applyBorder="1" applyAlignment="1">
      <alignment horizontal="center" vertical="center"/>
    </xf>
    <xf numFmtId="0" fontId="11" fillId="0" borderId="0" xfId="0" applyFont="1" applyFill="1"/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 wrapText="1"/>
    </xf>
    <xf numFmtId="4" fontId="10" fillId="8" borderId="1" xfId="0" applyNumberFormat="1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vertical="center"/>
    </xf>
    <xf numFmtId="43" fontId="5" fillId="2" borderId="1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9" fillId="0" borderId="1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9" fillId="7" borderId="0" xfId="0" applyFont="1" applyFill="1" applyBorder="1" applyAlignment="1">
      <alignment vertical="center" wrapText="1"/>
    </xf>
    <xf numFmtId="44" fontId="5" fillId="0" borderId="0" xfId="2" applyFont="1" applyFill="1" applyBorder="1" applyAlignment="1">
      <alignment horizontal="right" vertical="center"/>
    </xf>
    <xf numFmtId="44" fontId="6" fillId="3" borderId="1" xfId="2" applyFont="1" applyFill="1" applyBorder="1" applyAlignment="1">
      <alignment horizontal="right" vertical="center"/>
    </xf>
    <xf numFmtId="44" fontId="5" fillId="6" borderId="1" xfId="2" applyFont="1" applyFill="1" applyBorder="1" applyAlignment="1">
      <alignment horizontal="right" vertical="center"/>
    </xf>
    <xf numFmtId="44" fontId="10" fillId="8" borderId="1" xfId="2" applyFont="1" applyFill="1" applyBorder="1" applyAlignment="1">
      <alignment horizontal="right" vertical="center"/>
    </xf>
    <xf numFmtId="44" fontId="9" fillId="7" borderId="1" xfId="2" applyFont="1" applyFill="1" applyBorder="1" applyAlignment="1">
      <alignment horizontal="right" vertical="center" wrapText="1"/>
    </xf>
    <xf numFmtId="44" fontId="6" fillId="0" borderId="0" xfId="2" applyFont="1" applyFill="1" applyBorder="1" applyAlignment="1">
      <alignment horizontal="right" vertical="center"/>
    </xf>
    <xf numFmtId="44" fontId="5" fillId="0" borderId="0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center" vertical="center" wrapText="1"/>
    </xf>
    <xf numFmtId="44" fontId="13" fillId="3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vertical="center"/>
    </xf>
    <xf numFmtId="44" fontId="6" fillId="0" borderId="0" xfId="2" applyFont="1" applyFill="1" applyBorder="1" applyAlignment="1">
      <alignment vertical="center"/>
    </xf>
    <xf numFmtId="43" fontId="6" fillId="4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3" fontId="10" fillId="0" borderId="1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43" fontId="5" fillId="7" borderId="0" xfId="1" applyFont="1" applyFill="1" applyBorder="1" applyAlignment="1">
      <alignment vertical="center"/>
    </xf>
    <xf numFmtId="43" fontId="5" fillId="5" borderId="1" xfId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44" fontId="16" fillId="0" borderId="1" xfId="2" applyFont="1" applyBorder="1" applyAlignment="1">
      <alignment horizontal="center" vertical="center"/>
    </xf>
    <xf numFmtId="44" fontId="16" fillId="0" borderId="0" xfId="2" applyFont="1"/>
    <xf numFmtId="0" fontId="16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4" fontId="17" fillId="0" borderId="0" xfId="2" applyFont="1"/>
    <xf numFmtId="44" fontId="17" fillId="0" borderId="1" xfId="2" applyFont="1" applyBorder="1"/>
    <xf numFmtId="44" fontId="16" fillId="0" borderId="1" xfId="2" applyFont="1" applyBorder="1" applyAlignment="1">
      <alignment horizontal="center"/>
    </xf>
    <xf numFmtId="44" fontId="16" fillId="0" borderId="0" xfId="0" applyNumberFormat="1" applyFont="1"/>
    <xf numFmtId="0" fontId="16" fillId="0" borderId="0" xfId="0" applyFont="1" applyAlignment="1">
      <alignment horizontal="center"/>
    </xf>
    <xf numFmtId="44" fontId="17" fillId="0" borderId="1" xfId="2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7" fillId="0" borderId="0" xfId="0" applyFont="1"/>
    <xf numFmtId="44" fontId="16" fillId="0" borderId="1" xfId="2" applyFont="1" applyBorder="1" applyAlignment="1">
      <alignment wrapText="1"/>
    </xf>
    <xf numFmtId="0" fontId="16" fillId="0" borderId="1" xfId="0" applyFont="1" applyBorder="1"/>
    <xf numFmtId="0" fontId="16" fillId="0" borderId="2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4" fontId="5" fillId="0" borderId="0" xfId="0" applyNumberFormat="1" applyFont="1" applyFill="1" applyBorder="1" applyAlignment="1">
      <alignment vertical="center"/>
    </xf>
    <xf numFmtId="43" fontId="6" fillId="0" borderId="0" xfId="0" applyNumberFormat="1" applyFont="1" applyBorder="1" applyAlignment="1">
      <alignment vertical="center"/>
    </xf>
    <xf numFmtId="0" fontId="20" fillId="0" borderId="0" xfId="0" applyFont="1" applyFill="1"/>
    <xf numFmtId="0" fontId="0" fillId="0" borderId="0" xfId="0" applyFill="1" applyBorder="1" applyAlignment="1"/>
    <xf numFmtId="0" fontId="21" fillId="0" borderId="0" xfId="0" applyFont="1" applyFill="1" applyBorder="1" applyAlignment="1">
      <alignment vertical="center"/>
    </xf>
    <xf numFmtId="0" fontId="7" fillId="0" borderId="0" xfId="0" applyNumberFormat="1" applyFont="1" applyFill="1"/>
    <xf numFmtId="3" fontId="5" fillId="0" borderId="0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/>
    <xf numFmtId="4" fontId="24" fillId="0" borderId="1" xfId="0" applyNumberFormat="1" applyFont="1" applyFill="1" applyBorder="1"/>
    <xf numFmtId="4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1" xfId="0" applyFont="1" applyFill="1" applyBorder="1" applyAlignment="1">
      <alignment horizontal="center" wrapText="1"/>
    </xf>
    <xf numFmtId="4" fontId="2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4" fontId="16" fillId="0" borderId="1" xfId="2" applyFont="1" applyFill="1" applyBorder="1" applyAlignment="1">
      <alignment horizontal="center" vertical="center"/>
    </xf>
    <xf numFmtId="44" fontId="16" fillId="0" borderId="0" xfId="2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" fontId="23" fillId="8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/>
    </xf>
    <xf numFmtId="4" fontId="10" fillId="13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4" fontId="17" fillId="10" borderId="0" xfId="2" applyFont="1" applyFill="1"/>
    <xf numFmtId="0" fontId="29" fillId="0" borderId="2" xfId="0" applyFont="1" applyBorder="1" applyAlignment="1">
      <alignment horizontal="center"/>
    </xf>
    <xf numFmtId="44" fontId="29" fillId="0" borderId="1" xfId="2" applyFont="1" applyBorder="1" applyAlignment="1">
      <alignment horizontal="center"/>
    </xf>
    <xf numFmtId="0" fontId="0" fillId="0" borderId="0" xfId="0" applyFont="1"/>
    <xf numFmtId="49" fontId="16" fillId="0" borderId="1" xfId="0" applyNumberFormat="1" applyFont="1" applyBorder="1"/>
    <xf numFmtId="0" fontId="29" fillId="0" borderId="1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1" xfId="0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7" borderId="1" xfId="0" applyFont="1" applyFill="1" applyBorder="1"/>
    <xf numFmtId="0" fontId="18" fillId="0" borderId="0" xfId="0" applyFont="1" applyFill="1"/>
    <xf numFmtId="0" fontId="16" fillId="0" borderId="5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6" fillId="0" borderId="7" xfId="0" applyFont="1" applyFill="1" applyBorder="1" applyAlignment="1">
      <alignment horizontal="center" vertical="center"/>
    </xf>
    <xf numFmtId="0" fontId="27" fillId="0" borderId="0" xfId="0" applyFont="1" applyFill="1"/>
    <xf numFmtId="0" fontId="26" fillId="0" borderId="0" xfId="0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44" fontId="26" fillId="0" borderId="0" xfId="2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49" fontId="26" fillId="0" borderId="0" xfId="0" applyNumberFormat="1" applyFont="1" applyFill="1" applyAlignment="1">
      <alignment vertical="center"/>
    </xf>
    <xf numFmtId="44" fontId="26" fillId="0" borderId="0" xfId="2" applyFont="1" applyFill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44" fontId="26" fillId="0" borderId="1" xfId="2" applyFont="1" applyFill="1" applyBorder="1" applyAlignment="1">
      <alignment horizontal="center" vertical="center"/>
    </xf>
    <xf numFmtId="0" fontId="27" fillId="0" borderId="0" xfId="0" applyFont="1" applyFill="1" applyBorder="1"/>
    <xf numFmtId="0" fontId="24" fillId="0" borderId="0" xfId="0" applyFont="1" applyFill="1"/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4" fontId="2" fillId="0" borderId="1" xfId="2" applyFont="1" applyFill="1" applyBorder="1" applyAlignment="1">
      <alignment horizontal="center" vertical="center"/>
    </xf>
    <xf numFmtId="0" fontId="24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4" fontId="1" fillId="0" borderId="1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/>
    <xf numFmtId="44" fontId="1" fillId="0" borderId="0" xfId="2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1" fillId="0" borderId="3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44" fontId="1" fillId="0" borderId="0" xfId="2" applyFont="1" applyFill="1" applyAlignment="1">
      <alignment horizontal="center" vertical="center"/>
    </xf>
    <xf numFmtId="0" fontId="0" fillId="0" borderId="0" xfId="0" applyFont="1" applyFill="1" applyBorder="1" applyAlignment="1"/>
    <xf numFmtId="44" fontId="16" fillId="14" borderId="1" xfId="2" applyFont="1" applyFill="1" applyBorder="1" applyAlignment="1">
      <alignment horizontal="center" vertical="center"/>
    </xf>
    <xf numFmtId="44" fontId="1" fillId="14" borderId="1" xfId="2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1" fillId="2" borderId="1" xfId="0" applyNumberFormat="1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/>
    </xf>
    <xf numFmtId="44" fontId="32" fillId="0" borderId="0" xfId="2" applyFont="1" applyAlignment="1">
      <alignment vertical="center"/>
    </xf>
    <xf numFmtId="0" fontId="32" fillId="3" borderId="0" xfId="0" applyFont="1" applyFill="1" applyAlignment="1">
      <alignment vertical="center"/>
    </xf>
    <xf numFmtId="0" fontId="31" fillId="3" borderId="1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horizontal="center" vertical="center"/>
    </xf>
    <xf numFmtId="165" fontId="31" fillId="3" borderId="1" xfId="0" applyNumberFormat="1" applyFont="1" applyFill="1" applyBorder="1" applyAlignment="1">
      <alignment horizontal="center" vertical="center"/>
    </xf>
    <xf numFmtId="0" fontId="31" fillId="3" borderId="1" xfId="0" applyNumberFormat="1" applyFont="1" applyFill="1" applyBorder="1" applyAlignment="1">
      <alignment horizontal="center" vertical="center"/>
    </xf>
    <xf numFmtId="3" fontId="32" fillId="3" borderId="1" xfId="0" applyNumberFormat="1" applyFont="1" applyFill="1" applyBorder="1" applyAlignment="1">
      <alignment vertical="center"/>
    </xf>
    <xf numFmtId="4" fontId="31" fillId="3" borderId="1" xfId="0" applyNumberFormat="1" applyFont="1" applyFill="1" applyBorder="1" applyAlignment="1">
      <alignment vertical="center"/>
    </xf>
    <xf numFmtId="44" fontId="32" fillId="3" borderId="0" xfId="2" applyFont="1" applyFill="1" applyAlignment="1">
      <alignment vertical="center"/>
    </xf>
    <xf numFmtId="44" fontId="32" fillId="3" borderId="0" xfId="0" applyNumberFormat="1" applyFont="1" applyFill="1" applyAlignment="1">
      <alignment vertical="center"/>
    </xf>
    <xf numFmtId="3" fontId="32" fillId="0" borderId="1" xfId="0" applyNumberFormat="1" applyFont="1" applyBorder="1" applyAlignment="1">
      <alignment vertical="center"/>
    </xf>
    <xf numFmtId="4" fontId="32" fillId="0" borderId="1" xfId="0" applyNumberFormat="1" applyFont="1" applyBorder="1" applyAlignment="1">
      <alignment vertical="center"/>
    </xf>
    <xf numFmtId="3" fontId="32" fillId="0" borderId="1" xfId="0" applyNumberFormat="1" applyFont="1" applyFill="1" applyBorder="1" applyAlignment="1">
      <alignment vertical="center"/>
    </xf>
    <xf numFmtId="0" fontId="32" fillId="0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165" fontId="32" fillId="0" borderId="1" xfId="0" applyNumberFormat="1" applyFont="1" applyFill="1" applyBorder="1" applyAlignment="1">
      <alignment horizontal="center" vertical="center"/>
    </xf>
    <xf numFmtId="44" fontId="32" fillId="0" borderId="0" xfId="2" applyFont="1" applyFill="1" applyAlignment="1">
      <alignment vertical="center"/>
    </xf>
    <xf numFmtId="0" fontId="32" fillId="0" borderId="1" xfId="0" applyFont="1" applyBorder="1" applyAlignment="1">
      <alignment vertical="center"/>
    </xf>
    <xf numFmtId="0" fontId="31" fillId="3" borderId="0" xfId="0" applyFont="1" applyFill="1" applyAlignment="1">
      <alignment vertical="center"/>
    </xf>
    <xf numFmtId="3" fontId="31" fillId="3" borderId="1" xfId="0" applyNumberFormat="1" applyFont="1" applyFill="1" applyBorder="1" applyAlignment="1">
      <alignment vertical="center"/>
    </xf>
    <xf numFmtId="44" fontId="31" fillId="3" borderId="0" xfId="2" applyFont="1" applyFill="1" applyAlignment="1">
      <alignment vertical="center"/>
    </xf>
    <xf numFmtId="0" fontId="32" fillId="14" borderId="1" xfId="0" applyFont="1" applyFill="1" applyBorder="1" applyAlignment="1">
      <alignment vertical="center" wrapText="1"/>
    </xf>
    <xf numFmtId="0" fontId="32" fillId="14" borderId="0" xfId="0" applyFont="1" applyFill="1" applyAlignment="1">
      <alignment vertical="center"/>
    </xf>
    <xf numFmtId="0" fontId="32" fillId="14" borderId="1" xfId="0" applyFont="1" applyFill="1" applyBorder="1" applyAlignment="1">
      <alignment horizontal="center" vertical="center"/>
    </xf>
    <xf numFmtId="4" fontId="32" fillId="14" borderId="1" xfId="0" applyNumberFormat="1" applyFont="1" applyFill="1" applyBorder="1" applyAlignment="1">
      <alignment horizontal="center" vertical="center"/>
    </xf>
    <xf numFmtId="0" fontId="32" fillId="14" borderId="1" xfId="0" applyNumberFormat="1" applyFont="1" applyFill="1" applyBorder="1" applyAlignment="1">
      <alignment horizontal="center" vertical="center"/>
    </xf>
    <xf numFmtId="3" fontId="32" fillId="14" borderId="1" xfId="0" applyNumberFormat="1" applyFont="1" applyFill="1" applyBorder="1" applyAlignment="1">
      <alignment vertical="center"/>
    </xf>
    <xf numFmtId="4" fontId="32" fillId="14" borderId="1" xfId="0" applyNumberFormat="1" applyFont="1" applyFill="1" applyBorder="1" applyAlignment="1">
      <alignment vertical="center"/>
    </xf>
    <xf numFmtId="44" fontId="32" fillId="14" borderId="0" xfId="2" applyFont="1" applyFill="1" applyAlignment="1">
      <alignment vertical="center"/>
    </xf>
    <xf numFmtId="165" fontId="32" fillId="14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" fontId="32" fillId="0" borderId="1" xfId="0" applyNumberFormat="1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vertical="center"/>
    </xf>
    <xf numFmtId="0" fontId="33" fillId="13" borderId="1" xfId="0" applyNumberFormat="1" applyFont="1" applyFill="1" applyBorder="1" applyAlignment="1">
      <alignment horizontal="center" vertical="center"/>
    </xf>
    <xf numFmtId="4" fontId="33" fillId="13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44" fontId="0" fillId="0" borderId="0" xfId="2" applyFont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NumberForma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1" xfId="0" applyNumberFormat="1" applyFont="1" applyBorder="1" applyAlignment="1">
      <alignment horizontal="center" vertical="center"/>
    </xf>
    <xf numFmtId="44" fontId="31" fillId="0" borderId="0" xfId="2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1" xfId="0" applyFont="1" applyBorder="1" applyAlignment="1">
      <alignment horizontal="center" vertical="center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3" fontId="32" fillId="7" borderId="1" xfId="0" applyNumberFormat="1" applyFont="1" applyFill="1" applyBorder="1" applyAlignment="1">
      <alignment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vertical="center" wrapText="1"/>
    </xf>
    <xf numFmtId="0" fontId="31" fillId="0" borderId="1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/>
    </xf>
    <xf numFmtId="4" fontId="31" fillId="0" borderId="8" xfId="0" quotePrefix="1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44" fontId="5" fillId="0" borderId="0" xfId="2" applyFont="1" applyAlignment="1">
      <alignment vertical="center"/>
    </xf>
    <xf numFmtId="4" fontId="32" fillId="14" borderId="1" xfId="0" applyNumberFormat="1" applyFont="1" applyFill="1" applyBorder="1" applyAlignment="1">
      <alignment vertical="center" wrapText="1"/>
    </xf>
    <xf numFmtId="0" fontId="32" fillId="1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32" fillId="14" borderId="0" xfId="0" applyNumberFormat="1" applyFont="1" applyFill="1" applyAlignment="1">
      <alignment horizontal="center" vertical="center"/>
    </xf>
    <xf numFmtId="0" fontId="32" fillId="14" borderId="0" xfId="0" applyFont="1" applyFill="1" applyBorder="1" applyAlignment="1">
      <alignment vertical="center"/>
    </xf>
    <xf numFmtId="0" fontId="32" fillId="15" borderId="0" xfId="0" applyFont="1" applyFill="1" applyAlignment="1">
      <alignment vertical="center"/>
    </xf>
    <xf numFmtId="0" fontId="32" fillId="0" borderId="0" xfId="0" applyNumberFormat="1" applyFont="1" applyAlignment="1">
      <alignment horizontal="center" vertical="center"/>
    </xf>
    <xf numFmtId="0" fontId="25" fillId="11" borderId="0" xfId="0" applyFont="1" applyFill="1" applyBorder="1" applyAlignment="1">
      <alignment horizontal="center" vertical="center" wrapText="1"/>
    </xf>
    <xf numFmtId="0" fontId="33" fillId="14" borderId="0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35" fillId="0" borderId="0" xfId="0" applyFont="1" applyAlignment="1">
      <alignment wrapText="1"/>
    </xf>
    <xf numFmtId="0" fontId="36" fillId="0" borderId="11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1" xfId="0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3" xfId="0" applyFont="1" applyBorder="1" applyAlignment="1">
      <alignment wrapText="1"/>
    </xf>
    <xf numFmtId="0" fontId="28" fillId="0" borderId="11" xfId="0" applyFont="1" applyBorder="1" applyAlignment="1">
      <alignment horizontal="right"/>
    </xf>
    <xf numFmtId="0" fontId="28" fillId="0" borderId="13" xfId="0" applyFont="1" applyBorder="1"/>
    <xf numFmtId="0" fontId="4" fillId="0" borderId="13" xfId="0" applyFont="1" applyBorder="1"/>
    <xf numFmtId="0" fontId="28" fillId="0" borderId="11" xfId="0" applyFont="1" applyBorder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3" fontId="4" fillId="0" borderId="13" xfId="1" applyFont="1" applyBorder="1" applyAlignment="1">
      <alignment wrapText="1"/>
    </xf>
    <xf numFmtId="43" fontId="28" fillId="0" borderId="13" xfId="1" applyFont="1" applyBorder="1" applyAlignment="1">
      <alignment horizontal="center"/>
    </xf>
    <xf numFmtId="0" fontId="27" fillId="0" borderId="0" xfId="0" applyFont="1" applyAlignment="1">
      <alignment vertical="center"/>
    </xf>
    <xf numFmtId="4" fontId="6" fillId="14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39" fillId="0" borderId="0" xfId="0" applyFont="1"/>
    <xf numFmtId="0" fontId="0" fillId="0" borderId="0" xfId="0" applyFont="1" applyAlignment="1">
      <alignment horizontal="left" vertical="center" wrapText="1"/>
    </xf>
    <xf numFmtId="4" fontId="0" fillId="0" borderId="0" xfId="0" applyNumberFormat="1" applyFont="1"/>
    <xf numFmtId="0" fontId="0" fillId="0" borderId="0" xfId="0" applyFont="1" applyFill="1" applyAlignment="1">
      <alignment horizontal="left" vertical="center" wrapText="1"/>
    </xf>
    <xf numFmtId="4" fontId="0" fillId="0" borderId="0" xfId="0" applyNumberFormat="1" applyFont="1" applyFill="1"/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/>
    <xf numFmtId="0" fontId="0" fillId="0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 wrapText="1"/>
    </xf>
    <xf numFmtId="4" fontId="0" fillId="0" borderId="0" xfId="0" applyNumberFormat="1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4" fontId="0" fillId="0" borderId="1" xfId="0" applyNumberFormat="1" applyFont="1" applyBorder="1"/>
    <xf numFmtId="4" fontId="5" fillId="0" borderId="0" xfId="0" applyNumberFormat="1" applyFont="1"/>
    <xf numFmtId="0" fontId="0" fillId="0" borderId="0" xfId="0" applyNumberFormat="1" applyFont="1" applyFill="1"/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/>
    <xf numFmtId="0" fontId="0" fillId="0" borderId="1" xfId="0" applyFont="1" applyFill="1" applyBorder="1" applyAlignment="1">
      <alignment horizontal="left" vertical="center"/>
    </xf>
    <xf numFmtId="0" fontId="0" fillId="0" borderId="0" xfId="0" applyNumberFormat="1" applyFont="1" applyFill="1" applyBorder="1"/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44" fontId="16" fillId="0" borderId="0" xfId="2" applyFont="1" applyFill="1" applyAlignment="1">
      <alignment horizontal="center" vertical="center"/>
    </xf>
    <xf numFmtId="44" fontId="16" fillId="0" borderId="4" xfId="2" applyFont="1" applyFill="1" applyBorder="1" applyAlignment="1">
      <alignment horizontal="center" vertical="center"/>
    </xf>
    <xf numFmtId="44" fontId="0" fillId="0" borderId="0" xfId="2" applyFont="1"/>
    <xf numFmtId="0" fontId="5" fillId="0" borderId="1" xfId="0" applyFont="1" applyBorder="1"/>
    <xf numFmtId="44" fontId="0" fillId="0" borderId="1" xfId="2" applyFont="1" applyBorder="1"/>
    <xf numFmtId="0" fontId="0" fillId="0" borderId="1" xfId="0" applyBorder="1"/>
    <xf numFmtId="44" fontId="5" fillId="0" borderId="1" xfId="2" applyFont="1" applyBorder="1"/>
    <xf numFmtId="44" fontId="6" fillId="0" borderId="1" xfId="2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5" fillId="12" borderId="5" xfId="0" applyFont="1" applyFill="1" applyBorder="1" applyAlignment="1">
      <alignment horizontal="center" vertical="center" wrapText="1"/>
    </xf>
    <xf numFmtId="0" fontId="25" fillId="1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7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43" fontId="4" fillId="0" borderId="14" xfId="1" applyFont="1" applyBorder="1" applyAlignment="1">
      <alignment horizontal="center" wrapText="1"/>
    </xf>
    <xf numFmtId="43" fontId="4" fillId="0" borderId="12" xfId="1" applyFont="1" applyBorder="1" applyAlignment="1">
      <alignment horizontal="center" wrapText="1"/>
    </xf>
    <xf numFmtId="43" fontId="4" fillId="0" borderId="11" xfId="1" applyFont="1" applyBorder="1" applyAlignment="1">
      <alignment horizontal="center" wrapText="1"/>
    </xf>
    <xf numFmtId="0" fontId="35" fillId="0" borderId="15" xfId="0" applyFont="1" applyBorder="1" applyAlignment="1">
      <alignment wrapText="1"/>
    </xf>
    <xf numFmtId="0" fontId="28" fillId="0" borderId="14" xfId="0" applyFont="1" applyBorder="1" applyAlignment="1">
      <alignment horizontal="right"/>
    </xf>
    <xf numFmtId="0" fontId="28" fillId="0" borderId="11" xfId="0" applyFont="1" applyBorder="1" applyAlignment="1">
      <alignment horizontal="right"/>
    </xf>
    <xf numFmtId="43" fontId="28" fillId="0" borderId="14" xfId="1" applyFont="1" applyBorder="1" applyAlignment="1">
      <alignment horizontal="center"/>
    </xf>
    <xf numFmtId="43" fontId="28" fillId="0" borderId="11" xfId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4" xfId="0" applyFont="1" applyBorder="1" applyAlignment="1">
      <alignment wrapText="1"/>
    </xf>
    <xf numFmtId="0" fontId="28" fillId="0" borderId="11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1" xfId="0" applyFont="1" applyBorder="1" applyAlignment="1">
      <alignment wrapText="1"/>
    </xf>
  </cellXfs>
  <cellStyles count="3">
    <cellStyle name="Dziesiętny" xfId="1" builtinId="3"/>
    <cellStyle name="Normalny" xfId="0" builtinId="0"/>
    <cellStyle name="Walutowy" xfId="2" builtinId="4"/>
  </cellStyles>
  <dxfs count="1">
    <dxf>
      <font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11</xdr:row>
      <xdr:rowOff>38664</xdr:rowOff>
    </xdr:from>
    <xdr:to>
      <xdr:col>2</xdr:col>
      <xdr:colOff>342900</xdr:colOff>
      <xdr:row>29</xdr:row>
      <xdr:rowOff>76199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1819839"/>
          <a:ext cx="6181725" cy="29521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31</xdr:row>
      <xdr:rowOff>57257</xdr:rowOff>
    </xdr:from>
    <xdr:to>
      <xdr:col>2</xdr:col>
      <xdr:colOff>351020</xdr:colOff>
      <xdr:row>44</xdr:row>
      <xdr:rowOff>66675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" y="5076932"/>
          <a:ext cx="6123170" cy="21144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103294</xdr:rowOff>
    </xdr:from>
    <xdr:to>
      <xdr:col>2</xdr:col>
      <xdr:colOff>838166</xdr:colOff>
      <xdr:row>62</xdr:row>
      <xdr:rowOff>114299</xdr:rowOff>
    </xdr:to>
    <xdr:pic>
      <xdr:nvPicPr>
        <xdr:cNvPr id="819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7551844"/>
          <a:ext cx="6619841" cy="260180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15648</xdr:colOff>
      <xdr:row>64</xdr:row>
      <xdr:rowOff>28574</xdr:rowOff>
    </xdr:from>
    <xdr:to>
      <xdr:col>2</xdr:col>
      <xdr:colOff>238125</xdr:colOff>
      <xdr:row>83</xdr:row>
      <xdr:rowOff>47624</xdr:rowOff>
    </xdr:to>
    <xdr:pic>
      <xdr:nvPicPr>
        <xdr:cNvPr id="81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25248" y="10391774"/>
          <a:ext cx="6004152" cy="3095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19"/>
  <sheetViews>
    <sheetView workbookViewId="0">
      <selection activeCell="B5" sqref="B5"/>
    </sheetView>
  </sheetViews>
  <sheetFormatPr defaultRowHeight="12.75"/>
  <cols>
    <col min="1" max="1" width="6" style="128" customWidth="1"/>
    <col min="2" max="2" width="3.28515625" style="128" bestFit="1" customWidth="1"/>
    <col min="3" max="3" width="30.140625" style="128" customWidth="1"/>
    <col min="4" max="4" width="23.42578125" style="151" customWidth="1"/>
    <col min="5" max="5" width="12.28515625" style="151" customWidth="1"/>
    <col min="6" max="6" width="14.85546875" style="128" customWidth="1"/>
    <col min="7" max="7" width="15" style="128" customWidth="1"/>
    <col min="8" max="8" width="14.5703125" style="128" bestFit="1" customWidth="1"/>
    <col min="9" max="16384" width="9.140625" style="128"/>
  </cols>
  <sheetData>
    <row r="4" spans="1:8" ht="41.25" customHeight="1">
      <c r="B4" s="147" t="s">
        <v>707</v>
      </c>
      <c r="C4" s="148" t="s">
        <v>708</v>
      </c>
      <c r="D4" s="148" t="s">
        <v>709</v>
      </c>
      <c r="E4" s="147" t="s">
        <v>2078</v>
      </c>
      <c r="F4" s="147" t="s">
        <v>710</v>
      </c>
      <c r="G4" s="147" t="s">
        <v>717</v>
      </c>
    </row>
    <row r="5" spans="1:8" s="41" customFormat="1" ht="23.25" customHeight="1">
      <c r="B5" s="308">
        <v>1</v>
      </c>
      <c r="C5" s="152" t="s">
        <v>711</v>
      </c>
      <c r="D5" s="152" t="s">
        <v>1629</v>
      </c>
      <c r="E5" s="152"/>
      <c r="F5" s="309">
        <v>50</v>
      </c>
      <c r="G5" s="309">
        <v>356</v>
      </c>
    </row>
    <row r="6" spans="1:8" s="41" customFormat="1" ht="21">
      <c r="A6" s="41" t="s">
        <v>1640</v>
      </c>
      <c r="B6" s="153">
        <v>2</v>
      </c>
      <c r="C6" s="152" t="s">
        <v>712</v>
      </c>
      <c r="D6" s="152" t="s">
        <v>1630</v>
      </c>
      <c r="E6" s="152"/>
      <c r="F6" s="308">
        <v>33</v>
      </c>
      <c r="G6" s="308">
        <v>58</v>
      </c>
    </row>
    <row r="7" spans="1:8" s="41" customFormat="1" ht="21">
      <c r="A7" s="41" t="s">
        <v>1641</v>
      </c>
      <c r="B7" s="153">
        <v>3</v>
      </c>
      <c r="C7" s="152" t="s">
        <v>861</v>
      </c>
      <c r="D7" s="152" t="s">
        <v>1631</v>
      </c>
      <c r="E7" s="152"/>
      <c r="F7" s="308">
        <v>52</v>
      </c>
      <c r="G7" s="308">
        <v>46</v>
      </c>
    </row>
    <row r="8" spans="1:8" s="41" customFormat="1" ht="63">
      <c r="B8" s="153">
        <v>4</v>
      </c>
      <c r="C8" s="152" t="s">
        <v>2055</v>
      </c>
      <c r="D8" s="152" t="s">
        <v>1938</v>
      </c>
      <c r="E8" s="152"/>
      <c r="F8" s="306">
        <v>12</v>
      </c>
      <c r="G8" s="309" t="s">
        <v>718</v>
      </c>
      <c r="H8" s="149"/>
    </row>
    <row r="9" spans="1:8" s="41" customFormat="1" ht="27" customHeight="1">
      <c r="A9" s="41" t="s">
        <v>1642</v>
      </c>
      <c r="B9" s="153">
        <v>5</v>
      </c>
      <c r="C9" s="152" t="s">
        <v>713</v>
      </c>
      <c r="D9" s="152" t="s">
        <v>1639</v>
      </c>
      <c r="E9" s="152"/>
      <c r="F9" s="306">
        <v>21</v>
      </c>
      <c r="G9" s="306" t="s">
        <v>718</v>
      </c>
    </row>
    <row r="10" spans="1:8" s="41" customFormat="1" ht="31.5">
      <c r="A10" s="41" t="s">
        <v>1643</v>
      </c>
      <c r="B10" s="153">
        <v>6</v>
      </c>
      <c r="C10" s="152" t="s">
        <v>1628</v>
      </c>
      <c r="D10" s="152" t="s">
        <v>1632</v>
      </c>
      <c r="E10" s="152"/>
      <c r="F10" s="168">
        <v>24</v>
      </c>
      <c r="G10" s="168">
        <v>46</v>
      </c>
    </row>
    <row r="11" spans="1:8" s="41" customFormat="1" ht="21">
      <c r="A11" s="41" t="s">
        <v>1644</v>
      </c>
      <c r="B11" s="154">
        <v>7</v>
      </c>
      <c r="C11" s="152" t="s">
        <v>714</v>
      </c>
      <c r="D11" s="152" t="s">
        <v>1633</v>
      </c>
      <c r="E11" s="152"/>
      <c r="F11" s="308">
        <v>34</v>
      </c>
      <c r="G11" s="308">
        <v>60</v>
      </c>
    </row>
    <row r="12" spans="1:8" ht="21">
      <c r="A12" s="128" t="s">
        <v>1645</v>
      </c>
      <c r="B12" s="153">
        <v>8</v>
      </c>
      <c r="C12" s="155" t="s">
        <v>877</v>
      </c>
      <c r="D12" s="155" t="s">
        <v>1636</v>
      </c>
      <c r="E12" s="155"/>
      <c r="F12" s="307"/>
      <c r="G12" s="307"/>
    </row>
    <row r="13" spans="1:8" s="150" customFormat="1" ht="21">
      <c r="A13" s="159" t="s">
        <v>1646</v>
      </c>
      <c r="B13" s="154">
        <v>9</v>
      </c>
      <c r="C13" s="152" t="s">
        <v>715</v>
      </c>
      <c r="D13" s="152" t="s">
        <v>1634</v>
      </c>
      <c r="E13" s="152"/>
      <c r="F13" s="308">
        <v>116</v>
      </c>
      <c r="G13" s="306" t="s">
        <v>718</v>
      </c>
    </row>
    <row r="14" spans="1:8" ht="21">
      <c r="A14" s="128" t="s">
        <v>1647</v>
      </c>
      <c r="B14" s="154">
        <v>10</v>
      </c>
      <c r="C14" s="155" t="s">
        <v>1648</v>
      </c>
      <c r="D14" s="155" t="s">
        <v>1635</v>
      </c>
      <c r="E14" s="155"/>
      <c r="F14" s="307">
        <f>179+9</f>
        <v>188</v>
      </c>
      <c r="G14" s="307" t="s">
        <v>718</v>
      </c>
    </row>
    <row r="15" spans="1:8">
      <c r="B15" s="154"/>
      <c r="C15" s="156" t="s">
        <v>716</v>
      </c>
      <c r="D15" s="157"/>
      <c r="E15" s="157"/>
      <c r="F15" s="154">
        <f>SUM(F5:F14)</f>
        <v>530</v>
      </c>
      <c r="G15" s="154">
        <f>SUM(G5:G14)</f>
        <v>566</v>
      </c>
    </row>
    <row r="19" spans="6:6">
      <c r="F19" s="328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2060"/>
  </sheetPr>
  <dimension ref="A1:I622"/>
  <sheetViews>
    <sheetView topLeftCell="B1" zoomScaleNormal="100" zoomScaleSheetLayoutView="100" workbookViewId="0">
      <pane ySplit="5" topLeftCell="A6" activePane="bottomLeft" state="frozen"/>
      <selection pane="bottomLeft" activeCell="B1" sqref="A1:XFD1048576"/>
    </sheetView>
  </sheetViews>
  <sheetFormatPr defaultRowHeight="12.75"/>
  <cols>
    <col min="1" max="1" width="9.140625" style="198"/>
    <col min="2" max="2" width="5.42578125" style="198" customWidth="1"/>
    <col min="3" max="3" width="60.140625" style="198" bestFit="1" customWidth="1"/>
    <col min="4" max="4" width="16" style="198" customWidth="1"/>
    <col min="5" max="5" width="13.140625" style="198" customWidth="1"/>
    <col min="6" max="6" width="17.7109375" style="356" customWidth="1"/>
    <col min="7" max="7" width="16.7109375" style="335" customWidth="1"/>
    <col min="8" max="8" width="12.28515625" style="198" bestFit="1" customWidth="1"/>
    <col min="9" max="16384" width="9.140625" style="198"/>
  </cols>
  <sheetData>
    <row r="1" spans="2:8">
      <c r="B1" s="198" t="s">
        <v>639</v>
      </c>
    </row>
    <row r="3" spans="2:8" s="5" customFormat="1" ht="12">
      <c r="B3" s="36" t="s">
        <v>1055</v>
      </c>
      <c r="C3" s="6"/>
      <c r="F3" s="116"/>
      <c r="G3" s="7"/>
    </row>
    <row r="4" spans="2:8">
      <c r="C4" s="346"/>
    </row>
    <row r="5" spans="2:8" s="349" customFormat="1" ht="25.5">
      <c r="B5" s="336" t="s">
        <v>707</v>
      </c>
      <c r="C5" s="340" t="s">
        <v>2</v>
      </c>
      <c r="D5" s="347" t="s">
        <v>3</v>
      </c>
      <c r="E5" s="347" t="s">
        <v>4</v>
      </c>
      <c r="F5" s="357" t="s">
        <v>41</v>
      </c>
      <c r="G5" s="348" t="s">
        <v>5</v>
      </c>
      <c r="H5" s="347" t="s">
        <v>6</v>
      </c>
    </row>
    <row r="6" spans="2:8">
      <c r="B6" s="339">
        <v>1</v>
      </c>
      <c r="C6" s="340" t="s">
        <v>1056</v>
      </c>
      <c r="D6" s="22" t="s">
        <v>166</v>
      </c>
      <c r="E6" s="22" t="s">
        <v>15</v>
      </c>
      <c r="F6" s="358">
        <v>3349</v>
      </c>
      <c r="G6" s="341">
        <v>2500</v>
      </c>
      <c r="H6" s="22">
        <v>2008</v>
      </c>
    </row>
    <row r="7" spans="2:8">
      <c r="B7" s="339">
        <v>2</v>
      </c>
      <c r="C7" s="340" t="s">
        <v>1057</v>
      </c>
      <c r="D7" s="22" t="s">
        <v>195</v>
      </c>
      <c r="E7" s="22" t="s">
        <v>15</v>
      </c>
      <c r="F7" s="358">
        <v>3477</v>
      </c>
      <c r="G7" s="341">
        <v>3400</v>
      </c>
      <c r="H7" s="22">
        <v>2008</v>
      </c>
    </row>
    <row r="8" spans="2:8">
      <c r="B8" s="339">
        <v>3</v>
      </c>
      <c r="C8" s="340" t="s">
        <v>1057</v>
      </c>
      <c r="D8" s="22" t="s">
        <v>196</v>
      </c>
      <c r="E8" s="22" t="s">
        <v>15</v>
      </c>
      <c r="F8" s="358">
        <v>3477</v>
      </c>
      <c r="G8" s="341">
        <v>3400</v>
      </c>
      <c r="H8" s="22">
        <v>2008</v>
      </c>
    </row>
    <row r="9" spans="2:8">
      <c r="B9" s="339">
        <v>4</v>
      </c>
      <c r="C9" s="340" t="s">
        <v>1057</v>
      </c>
      <c r="D9" s="22" t="s">
        <v>197</v>
      </c>
      <c r="E9" s="22" t="s">
        <v>15</v>
      </c>
      <c r="F9" s="358">
        <v>3477</v>
      </c>
      <c r="G9" s="341">
        <v>3400</v>
      </c>
      <c r="H9" s="22">
        <v>2008</v>
      </c>
    </row>
    <row r="10" spans="2:8">
      <c r="B10" s="339">
        <v>5</v>
      </c>
      <c r="C10" s="340" t="s">
        <v>1057</v>
      </c>
      <c r="D10" s="22" t="s">
        <v>198</v>
      </c>
      <c r="E10" s="22" t="s">
        <v>15</v>
      </c>
      <c r="F10" s="358">
        <v>3477</v>
      </c>
      <c r="G10" s="341">
        <v>3400</v>
      </c>
      <c r="H10" s="22">
        <v>2008</v>
      </c>
    </row>
    <row r="11" spans="2:8">
      <c r="B11" s="339">
        <v>6</v>
      </c>
      <c r="C11" s="340" t="s">
        <v>1057</v>
      </c>
      <c r="D11" s="22" t="s">
        <v>199</v>
      </c>
      <c r="E11" s="22" t="s">
        <v>15</v>
      </c>
      <c r="F11" s="358">
        <v>3477</v>
      </c>
      <c r="G11" s="341">
        <v>3400</v>
      </c>
      <c r="H11" s="22">
        <v>2008</v>
      </c>
    </row>
    <row r="12" spans="2:8">
      <c r="B12" s="339">
        <v>7</v>
      </c>
      <c r="C12" s="340" t="s">
        <v>1057</v>
      </c>
      <c r="D12" s="22" t="s">
        <v>200</v>
      </c>
      <c r="E12" s="22" t="s">
        <v>15</v>
      </c>
      <c r="F12" s="358">
        <v>3477</v>
      </c>
      <c r="G12" s="341">
        <v>3400</v>
      </c>
      <c r="H12" s="22">
        <v>2008</v>
      </c>
    </row>
    <row r="13" spans="2:8">
      <c r="B13" s="339">
        <v>8</v>
      </c>
      <c r="C13" s="340" t="s">
        <v>1057</v>
      </c>
      <c r="D13" s="22" t="s">
        <v>201</v>
      </c>
      <c r="E13" s="22" t="s">
        <v>15</v>
      </c>
      <c r="F13" s="358">
        <v>3477</v>
      </c>
      <c r="G13" s="341">
        <v>3400</v>
      </c>
      <c r="H13" s="22">
        <v>2008</v>
      </c>
    </row>
    <row r="14" spans="2:8">
      <c r="B14" s="339">
        <v>9</v>
      </c>
      <c r="C14" s="340" t="s">
        <v>1057</v>
      </c>
      <c r="D14" s="22" t="s">
        <v>202</v>
      </c>
      <c r="E14" s="22" t="s">
        <v>15</v>
      </c>
      <c r="F14" s="358">
        <v>3477</v>
      </c>
      <c r="G14" s="341">
        <v>3400</v>
      </c>
      <c r="H14" s="22">
        <v>2008</v>
      </c>
    </row>
    <row r="15" spans="2:8">
      <c r="B15" s="339">
        <v>10</v>
      </c>
      <c r="C15" s="340" t="s">
        <v>1057</v>
      </c>
      <c r="D15" s="22" t="s">
        <v>203</v>
      </c>
      <c r="E15" s="22" t="s">
        <v>15</v>
      </c>
      <c r="F15" s="358">
        <v>3477</v>
      </c>
      <c r="G15" s="341">
        <v>3400</v>
      </c>
      <c r="H15" s="22">
        <v>2008</v>
      </c>
    </row>
    <row r="16" spans="2:8">
      <c r="B16" s="339">
        <v>11</v>
      </c>
      <c r="C16" s="340" t="s">
        <v>1057</v>
      </c>
      <c r="D16" s="22" t="s">
        <v>204</v>
      </c>
      <c r="E16" s="22" t="s">
        <v>15</v>
      </c>
      <c r="F16" s="358">
        <v>3477</v>
      </c>
      <c r="G16" s="341">
        <v>3400</v>
      </c>
      <c r="H16" s="22">
        <v>2008</v>
      </c>
    </row>
    <row r="17" spans="2:8">
      <c r="B17" s="339">
        <v>12</v>
      </c>
      <c r="C17" s="340" t="s">
        <v>1057</v>
      </c>
      <c r="D17" s="22" t="s">
        <v>205</v>
      </c>
      <c r="E17" s="22" t="s">
        <v>15</v>
      </c>
      <c r="F17" s="358">
        <v>3477</v>
      </c>
      <c r="G17" s="341">
        <v>3400</v>
      </c>
      <c r="H17" s="22">
        <v>2008</v>
      </c>
    </row>
    <row r="18" spans="2:8">
      <c r="B18" s="339">
        <v>13</v>
      </c>
      <c r="C18" s="340" t="s">
        <v>1057</v>
      </c>
      <c r="D18" s="22" t="s">
        <v>206</v>
      </c>
      <c r="E18" s="22" t="s">
        <v>15</v>
      </c>
      <c r="F18" s="358">
        <v>3477</v>
      </c>
      <c r="G18" s="341">
        <v>3400</v>
      </c>
      <c r="H18" s="22">
        <v>2008</v>
      </c>
    </row>
    <row r="19" spans="2:8">
      <c r="B19" s="339">
        <v>14</v>
      </c>
      <c r="C19" s="340" t="s">
        <v>1057</v>
      </c>
      <c r="D19" s="22" t="s">
        <v>207</v>
      </c>
      <c r="E19" s="22" t="s">
        <v>15</v>
      </c>
      <c r="F19" s="358">
        <v>3477</v>
      </c>
      <c r="G19" s="341">
        <v>3400</v>
      </c>
      <c r="H19" s="22">
        <v>2008</v>
      </c>
    </row>
    <row r="20" spans="2:8">
      <c r="B20" s="339">
        <v>15</v>
      </c>
      <c r="C20" s="340" t="s">
        <v>1057</v>
      </c>
      <c r="D20" s="22" t="s">
        <v>208</v>
      </c>
      <c r="E20" s="22" t="s">
        <v>15</v>
      </c>
      <c r="F20" s="358">
        <v>3477</v>
      </c>
      <c r="G20" s="341">
        <v>3400</v>
      </c>
      <c r="H20" s="22">
        <v>2008</v>
      </c>
    </row>
    <row r="21" spans="2:8">
      <c r="B21" s="339">
        <v>16</v>
      </c>
      <c r="C21" s="340" t="s">
        <v>1057</v>
      </c>
      <c r="D21" s="22" t="s">
        <v>209</v>
      </c>
      <c r="E21" s="22" t="s">
        <v>15</v>
      </c>
      <c r="F21" s="358">
        <v>3477</v>
      </c>
      <c r="G21" s="341">
        <v>3400</v>
      </c>
      <c r="H21" s="22">
        <v>2008</v>
      </c>
    </row>
    <row r="22" spans="2:8">
      <c r="B22" s="339">
        <v>17</v>
      </c>
      <c r="C22" s="340" t="s">
        <v>1057</v>
      </c>
      <c r="D22" s="22" t="s">
        <v>210</v>
      </c>
      <c r="E22" s="22" t="s">
        <v>15</v>
      </c>
      <c r="F22" s="358">
        <v>3477</v>
      </c>
      <c r="G22" s="341">
        <v>3400</v>
      </c>
      <c r="H22" s="22">
        <v>2008</v>
      </c>
    </row>
    <row r="23" spans="2:8">
      <c r="B23" s="339">
        <v>20</v>
      </c>
      <c r="C23" s="340" t="s">
        <v>790</v>
      </c>
      <c r="D23" s="22" t="s">
        <v>791</v>
      </c>
      <c r="E23" s="22" t="s">
        <v>15</v>
      </c>
      <c r="F23" s="358">
        <v>4923.92</v>
      </c>
      <c r="G23" s="341">
        <v>3000</v>
      </c>
      <c r="H23" s="22">
        <v>2005</v>
      </c>
    </row>
    <row r="24" spans="2:8">
      <c r="B24" s="339">
        <v>21</v>
      </c>
      <c r="C24" s="340" t="s">
        <v>790</v>
      </c>
      <c r="D24" s="22" t="s">
        <v>792</v>
      </c>
      <c r="E24" s="22" t="s">
        <v>15</v>
      </c>
      <c r="F24" s="358">
        <v>4923.92</v>
      </c>
      <c r="G24" s="341">
        <v>3000</v>
      </c>
      <c r="H24" s="22">
        <v>2005</v>
      </c>
    </row>
    <row r="25" spans="2:8">
      <c r="B25" s="339">
        <v>22</v>
      </c>
      <c r="C25" s="340" t="s">
        <v>793</v>
      </c>
      <c r="D25" s="22" t="s">
        <v>794</v>
      </c>
      <c r="E25" s="22" t="s">
        <v>15</v>
      </c>
      <c r="F25" s="358">
        <v>4830</v>
      </c>
      <c r="G25" s="341">
        <v>3500</v>
      </c>
      <c r="H25" s="22">
        <v>2007</v>
      </c>
    </row>
    <row r="26" spans="2:8">
      <c r="B26" s="339">
        <v>25</v>
      </c>
      <c r="C26" s="340" t="s">
        <v>795</v>
      </c>
      <c r="D26" s="22" t="s">
        <v>1399</v>
      </c>
      <c r="E26" s="22" t="s">
        <v>8</v>
      </c>
      <c r="F26" s="358">
        <v>1906.86</v>
      </c>
      <c r="G26" s="341">
        <v>1900</v>
      </c>
      <c r="H26" s="22">
        <v>2005</v>
      </c>
    </row>
    <row r="27" spans="2:8">
      <c r="B27" s="339">
        <v>26</v>
      </c>
      <c r="C27" s="340" t="s">
        <v>796</v>
      </c>
      <c r="D27" s="22" t="s">
        <v>797</v>
      </c>
      <c r="E27" s="22" t="s">
        <v>8</v>
      </c>
      <c r="F27" s="358">
        <v>2200</v>
      </c>
      <c r="G27" s="341">
        <v>2000</v>
      </c>
      <c r="H27" s="22">
        <v>2008</v>
      </c>
    </row>
    <row r="28" spans="2:8">
      <c r="B28" s="339">
        <v>27</v>
      </c>
      <c r="C28" s="340" t="s">
        <v>798</v>
      </c>
      <c r="D28" s="22" t="s">
        <v>186</v>
      </c>
      <c r="E28" s="22" t="s">
        <v>8</v>
      </c>
      <c r="F28" s="358">
        <v>3454.31</v>
      </c>
      <c r="G28" s="341">
        <v>3400</v>
      </c>
      <c r="H28" s="22">
        <v>2008</v>
      </c>
    </row>
    <row r="29" spans="2:8">
      <c r="B29" s="339">
        <v>28</v>
      </c>
      <c r="C29" s="340" t="s">
        <v>798</v>
      </c>
      <c r="D29" s="22" t="s">
        <v>799</v>
      </c>
      <c r="E29" s="22" t="s">
        <v>8</v>
      </c>
      <c r="F29" s="358">
        <v>3538</v>
      </c>
      <c r="G29" s="341">
        <v>3400</v>
      </c>
      <c r="H29" s="22">
        <v>2007</v>
      </c>
    </row>
    <row r="30" spans="2:8">
      <c r="B30" s="339">
        <v>30</v>
      </c>
      <c r="C30" s="340" t="s">
        <v>798</v>
      </c>
      <c r="D30" s="22" t="s">
        <v>187</v>
      </c>
      <c r="E30" s="22" t="s">
        <v>8</v>
      </c>
      <c r="F30" s="358">
        <v>3454.31</v>
      </c>
      <c r="G30" s="341">
        <v>3400</v>
      </c>
      <c r="H30" s="22">
        <v>2008</v>
      </c>
    </row>
    <row r="31" spans="2:8">
      <c r="B31" s="339">
        <v>31</v>
      </c>
      <c r="C31" s="340" t="s">
        <v>798</v>
      </c>
      <c r="D31" s="22" t="s">
        <v>800</v>
      </c>
      <c r="E31" s="22" t="s">
        <v>8</v>
      </c>
      <c r="F31" s="358">
        <v>3538</v>
      </c>
      <c r="G31" s="341">
        <v>3400</v>
      </c>
      <c r="H31" s="22">
        <v>2007</v>
      </c>
    </row>
    <row r="32" spans="2:8">
      <c r="B32" s="339">
        <v>32</v>
      </c>
      <c r="C32" s="340" t="s">
        <v>798</v>
      </c>
      <c r="D32" s="22" t="s">
        <v>801</v>
      </c>
      <c r="E32" s="22" t="s">
        <v>8</v>
      </c>
      <c r="F32" s="358">
        <v>3538</v>
      </c>
      <c r="G32" s="341">
        <v>3400</v>
      </c>
      <c r="H32" s="22">
        <v>2007</v>
      </c>
    </row>
    <row r="33" spans="2:8">
      <c r="B33" s="339">
        <v>34</v>
      </c>
      <c r="C33" s="340" t="s">
        <v>798</v>
      </c>
      <c r="D33" s="22" t="s">
        <v>802</v>
      </c>
      <c r="E33" s="22" t="s">
        <v>8</v>
      </c>
      <c r="F33" s="358">
        <v>3952.8</v>
      </c>
      <c r="G33" s="341">
        <v>3400</v>
      </c>
      <c r="H33" s="22">
        <v>2007</v>
      </c>
    </row>
    <row r="34" spans="2:8">
      <c r="B34" s="339">
        <v>35</v>
      </c>
      <c r="C34" s="340" t="s">
        <v>798</v>
      </c>
      <c r="D34" s="22" t="s">
        <v>803</v>
      </c>
      <c r="E34" s="22" t="s">
        <v>8</v>
      </c>
      <c r="F34" s="358">
        <v>3952.8</v>
      </c>
      <c r="G34" s="341">
        <v>3400</v>
      </c>
      <c r="H34" s="22">
        <v>2007</v>
      </c>
    </row>
    <row r="35" spans="2:8">
      <c r="B35" s="339">
        <v>36</v>
      </c>
      <c r="C35" s="340" t="s">
        <v>798</v>
      </c>
      <c r="D35" s="22" t="s">
        <v>188</v>
      </c>
      <c r="E35" s="22" t="s">
        <v>8</v>
      </c>
      <c r="F35" s="358">
        <v>3454.31</v>
      </c>
      <c r="G35" s="341">
        <v>3400</v>
      </c>
      <c r="H35" s="22">
        <v>2008</v>
      </c>
    </row>
    <row r="36" spans="2:8">
      <c r="B36" s="339">
        <v>38</v>
      </c>
      <c r="C36" s="340" t="s">
        <v>798</v>
      </c>
      <c r="D36" s="22" t="s">
        <v>189</v>
      </c>
      <c r="E36" s="22" t="s">
        <v>8</v>
      </c>
      <c r="F36" s="358">
        <v>3454.31</v>
      </c>
      <c r="G36" s="341">
        <v>3400</v>
      </c>
      <c r="H36" s="22">
        <v>2008</v>
      </c>
    </row>
    <row r="37" spans="2:8">
      <c r="B37" s="339">
        <v>39</v>
      </c>
      <c r="C37" s="340" t="s">
        <v>798</v>
      </c>
      <c r="D37" s="22" t="s">
        <v>190</v>
      </c>
      <c r="E37" s="22" t="s">
        <v>8</v>
      </c>
      <c r="F37" s="358">
        <v>3454.31</v>
      </c>
      <c r="G37" s="341">
        <v>3400</v>
      </c>
      <c r="H37" s="22">
        <v>2008</v>
      </c>
    </row>
    <row r="38" spans="2:8">
      <c r="B38" s="339">
        <v>40</v>
      </c>
      <c r="C38" s="340" t="s">
        <v>798</v>
      </c>
      <c r="D38" s="22" t="s">
        <v>191</v>
      </c>
      <c r="E38" s="22" t="s">
        <v>8</v>
      </c>
      <c r="F38" s="358">
        <v>3454.31</v>
      </c>
      <c r="G38" s="341">
        <v>3400</v>
      </c>
      <c r="H38" s="22">
        <v>2008</v>
      </c>
    </row>
    <row r="39" spans="2:8">
      <c r="B39" s="339">
        <v>41</v>
      </c>
      <c r="C39" s="340" t="s">
        <v>798</v>
      </c>
      <c r="D39" s="22" t="s">
        <v>192</v>
      </c>
      <c r="E39" s="22" t="s">
        <v>8</v>
      </c>
      <c r="F39" s="358">
        <v>3454.31</v>
      </c>
      <c r="G39" s="341">
        <v>3400</v>
      </c>
      <c r="H39" s="22">
        <v>2008</v>
      </c>
    </row>
    <row r="40" spans="2:8">
      <c r="B40" s="339">
        <v>42</v>
      </c>
      <c r="C40" s="340" t="s">
        <v>798</v>
      </c>
      <c r="D40" s="22" t="s">
        <v>193</v>
      </c>
      <c r="E40" s="22" t="s">
        <v>8</v>
      </c>
      <c r="F40" s="358">
        <v>3454.31</v>
      </c>
      <c r="G40" s="341">
        <v>3400</v>
      </c>
      <c r="H40" s="22">
        <v>2008</v>
      </c>
    </row>
    <row r="41" spans="2:8">
      <c r="B41" s="339">
        <v>43</v>
      </c>
      <c r="C41" s="340" t="s">
        <v>798</v>
      </c>
      <c r="D41" s="22" t="s">
        <v>194</v>
      </c>
      <c r="E41" s="22" t="s">
        <v>8</v>
      </c>
      <c r="F41" s="358">
        <v>3454.31</v>
      </c>
      <c r="G41" s="341">
        <v>3400</v>
      </c>
      <c r="H41" s="22">
        <v>2008</v>
      </c>
    </row>
    <row r="42" spans="2:8">
      <c r="B42" s="339">
        <v>50</v>
      </c>
      <c r="C42" s="340" t="s">
        <v>1066</v>
      </c>
      <c r="D42" s="22" t="s">
        <v>1067</v>
      </c>
      <c r="E42" s="22" t="s">
        <v>8</v>
      </c>
      <c r="F42" s="358">
        <v>22393.1</v>
      </c>
      <c r="G42" s="341">
        <v>8000</v>
      </c>
      <c r="H42" s="22">
        <v>2008</v>
      </c>
    </row>
    <row r="43" spans="2:8">
      <c r="B43" s="339">
        <v>51</v>
      </c>
      <c r="C43" s="340" t="s">
        <v>1068</v>
      </c>
      <c r="D43" s="22" t="s">
        <v>1069</v>
      </c>
      <c r="E43" s="22" t="s">
        <v>8</v>
      </c>
      <c r="F43" s="358">
        <v>8915.76</v>
      </c>
      <c r="G43" s="341">
        <v>8000</v>
      </c>
      <c r="H43" s="22">
        <v>2009</v>
      </c>
    </row>
    <row r="44" spans="2:8">
      <c r="B44" s="339">
        <v>52</v>
      </c>
      <c r="C44" s="340" t="s">
        <v>1068</v>
      </c>
      <c r="D44" s="22" t="s">
        <v>1070</v>
      </c>
      <c r="E44" s="22" t="s">
        <v>8</v>
      </c>
      <c r="F44" s="358">
        <v>8915.76</v>
      </c>
      <c r="G44" s="341">
        <v>8000</v>
      </c>
      <c r="H44" s="22">
        <v>2009</v>
      </c>
    </row>
    <row r="45" spans="2:8">
      <c r="B45" s="339">
        <v>53</v>
      </c>
      <c r="C45" s="340" t="s">
        <v>1071</v>
      </c>
      <c r="D45" s="22" t="s">
        <v>1414</v>
      </c>
      <c r="E45" s="22" t="s">
        <v>8</v>
      </c>
      <c r="F45" s="358">
        <v>2019.1</v>
      </c>
      <c r="G45" s="341">
        <v>2000</v>
      </c>
      <c r="H45" s="22">
        <v>2007</v>
      </c>
    </row>
    <row r="46" spans="2:8">
      <c r="B46" s="339">
        <v>54</v>
      </c>
      <c r="C46" s="340" t="s">
        <v>1072</v>
      </c>
      <c r="D46" s="22" t="s">
        <v>1324</v>
      </c>
      <c r="E46" s="22" t="s">
        <v>8</v>
      </c>
      <c r="F46" s="358">
        <v>846.68</v>
      </c>
      <c r="G46" s="341">
        <v>846.68</v>
      </c>
      <c r="H46" s="22">
        <v>2009</v>
      </c>
    </row>
    <row r="47" spans="2:8">
      <c r="B47" s="339">
        <v>55</v>
      </c>
      <c r="C47" s="340" t="s">
        <v>1072</v>
      </c>
      <c r="D47" s="22" t="s">
        <v>1325</v>
      </c>
      <c r="E47" s="22" t="s">
        <v>8</v>
      </c>
      <c r="F47" s="358">
        <v>846.68</v>
      </c>
      <c r="G47" s="341">
        <v>846.68</v>
      </c>
      <c r="H47" s="22">
        <v>2009</v>
      </c>
    </row>
    <row r="48" spans="2:8">
      <c r="B48" s="339">
        <v>56</v>
      </c>
      <c r="C48" s="340" t="s">
        <v>1072</v>
      </c>
      <c r="D48" s="22" t="s">
        <v>1326</v>
      </c>
      <c r="E48" s="22" t="s">
        <v>8</v>
      </c>
      <c r="F48" s="358">
        <v>846.68</v>
      </c>
      <c r="G48" s="341">
        <v>846.68</v>
      </c>
      <c r="H48" s="22">
        <v>2009</v>
      </c>
    </row>
    <row r="49" spans="2:8">
      <c r="B49" s="339">
        <v>59</v>
      </c>
      <c r="C49" s="340" t="s">
        <v>1073</v>
      </c>
      <c r="D49" s="22" t="s">
        <v>1337</v>
      </c>
      <c r="E49" s="22" t="s">
        <v>8</v>
      </c>
      <c r="F49" s="358">
        <v>1098</v>
      </c>
      <c r="G49" s="341">
        <v>1000</v>
      </c>
      <c r="H49" s="22">
        <v>2007</v>
      </c>
    </row>
    <row r="50" spans="2:8">
      <c r="B50" s="339">
        <v>70</v>
      </c>
      <c r="C50" s="340" t="s">
        <v>2079</v>
      </c>
      <c r="D50" s="22" t="s">
        <v>1074</v>
      </c>
      <c r="E50" s="22" t="s">
        <v>8</v>
      </c>
      <c r="F50" s="358">
        <v>13151.6</v>
      </c>
      <c r="G50" s="341">
        <v>10151.6</v>
      </c>
      <c r="H50" s="22">
        <v>2006</v>
      </c>
    </row>
    <row r="51" spans="2:8">
      <c r="B51" s="339">
        <v>71</v>
      </c>
      <c r="C51" s="359" t="s">
        <v>1075</v>
      </c>
      <c r="D51" s="22" t="s">
        <v>1076</v>
      </c>
      <c r="E51" s="22" t="s">
        <v>8</v>
      </c>
      <c r="F51" s="358">
        <v>4495.7</v>
      </c>
      <c r="G51" s="341">
        <v>3500</v>
      </c>
      <c r="H51" s="22">
        <v>2006</v>
      </c>
    </row>
    <row r="52" spans="2:8">
      <c r="B52" s="339">
        <v>73</v>
      </c>
      <c r="C52" s="359" t="s">
        <v>1075</v>
      </c>
      <c r="D52" s="22" t="s">
        <v>1077</v>
      </c>
      <c r="E52" s="22" t="s">
        <v>8</v>
      </c>
      <c r="F52" s="358">
        <v>4495.7</v>
      </c>
      <c r="G52" s="341">
        <v>3500</v>
      </c>
      <c r="H52" s="22">
        <v>2006</v>
      </c>
    </row>
    <row r="53" spans="2:8">
      <c r="B53" s="339">
        <v>74</v>
      </c>
      <c r="C53" s="359" t="s">
        <v>1075</v>
      </c>
      <c r="D53" s="22" t="s">
        <v>1078</v>
      </c>
      <c r="E53" s="22" t="s">
        <v>8</v>
      </c>
      <c r="F53" s="358">
        <v>4495.7</v>
      </c>
      <c r="G53" s="341">
        <v>3500</v>
      </c>
      <c r="H53" s="22">
        <v>2006</v>
      </c>
    </row>
    <row r="54" spans="2:8">
      <c r="B54" s="339">
        <v>75</v>
      </c>
      <c r="C54" s="359" t="s">
        <v>1075</v>
      </c>
      <c r="D54" s="22" t="s">
        <v>1079</v>
      </c>
      <c r="E54" s="22" t="s">
        <v>8</v>
      </c>
      <c r="F54" s="358">
        <v>4495.7</v>
      </c>
      <c r="G54" s="341">
        <v>3500</v>
      </c>
      <c r="H54" s="22">
        <v>2006</v>
      </c>
    </row>
    <row r="55" spans="2:8">
      <c r="B55" s="339">
        <v>77</v>
      </c>
      <c r="C55" s="340" t="s">
        <v>1080</v>
      </c>
      <c r="D55" s="22" t="s">
        <v>51</v>
      </c>
      <c r="E55" s="22" t="s">
        <v>8</v>
      </c>
      <c r="F55" s="358">
        <v>2274.7800000000002</v>
      </c>
      <c r="G55" s="341">
        <v>2000</v>
      </c>
      <c r="H55" s="22">
        <v>2008</v>
      </c>
    </row>
    <row r="56" spans="2:8">
      <c r="B56" s="339">
        <v>78</v>
      </c>
      <c r="C56" s="340" t="s">
        <v>1080</v>
      </c>
      <c r="D56" s="22" t="s">
        <v>52</v>
      </c>
      <c r="E56" s="22" t="s">
        <v>8</v>
      </c>
      <c r="F56" s="358">
        <v>2274.7800000000002</v>
      </c>
      <c r="G56" s="341">
        <v>2000</v>
      </c>
      <c r="H56" s="22">
        <v>2008</v>
      </c>
    </row>
    <row r="57" spans="2:8">
      <c r="B57" s="339">
        <v>79</v>
      </c>
      <c r="C57" s="340" t="s">
        <v>1080</v>
      </c>
      <c r="D57" s="22" t="s">
        <v>53</v>
      </c>
      <c r="E57" s="22" t="s">
        <v>8</v>
      </c>
      <c r="F57" s="358">
        <v>2274.7800000000002</v>
      </c>
      <c r="G57" s="341">
        <v>2000</v>
      </c>
      <c r="H57" s="22">
        <v>2008</v>
      </c>
    </row>
    <row r="58" spans="2:8">
      <c r="B58" s="339">
        <v>80</v>
      </c>
      <c r="C58" s="340" t="s">
        <v>1081</v>
      </c>
      <c r="D58" s="22" t="s">
        <v>1082</v>
      </c>
      <c r="E58" s="22" t="s">
        <v>8</v>
      </c>
      <c r="F58" s="358">
        <v>25712.720000000001</v>
      </c>
      <c r="G58" s="341">
        <v>15000</v>
      </c>
      <c r="H58" s="22">
        <v>2007</v>
      </c>
    </row>
    <row r="59" spans="2:8">
      <c r="B59" s="339">
        <v>81</v>
      </c>
      <c r="C59" s="359" t="s">
        <v>1083</v>
      </c>
      <c r="D59" s="22" t="s">
        <v>1084</v>
      </c>
      <c r="E59" s="22" t="s">
        <v>8</v>
      </c>
      <c r="F59" s="358">
        <v>25908.01</v>
      </c>
      <c r="G59" s="341">
        <v>20000</v>
      </c>
      <c r="H59" s="22">
        <v>2007</v>
      </c>
    </row>
    <row r="60" spans="2:8">
      <c r="B60" s="339">
        <v>82</v>
      </c>
      <c r="C60" s="340" t="s">
        <v>1085</v>
      </c>
      <c r="D60" s="22" t="s">
        <v>129</v>
      </c>
      <c r="E60" s="22" t="s">
        <v>8</v>
      </c>
      <c r="F60" s="358">
        <v>3280.99</v>
      </c>
      <c r="G60" s="341">
        <v>3280.99</v>
      </c>
      <c r="H60" s="22">
        <v>2006</v>
      </c>
    </row>
    <row r="61" spans="2:8">
      <c r="B61" s="339">
        <v>83</v>
      </c>
      <c r="C61" s="340" t="s">
        <v>1086</v>
      </c>
      <c r="D61" s="22" t="s">
        <v>1087</v>
      </c>
      <c r="E61" s="22" t="s">
        <v>8</v>
      </c>
      <c r="F61" s="358">
        <v>3895.22</v>
      </c>
      <c r="G61" s="341">
        <v>3500</v>
      </c>
      <c r="H61" s="22">
        <v>2005</v>
      </c>
    </row>
    <row r="62" spans="2:8">
      <c r="B62" s="339">
        <v>84</v>
      </c>
      <c r="C62" s="359" t="s">
        <v>450</v>
      </c>
      <c r="D62" s="22" t="s">
        <v>1088</v>
      </c>
      <c r="E62" s="22" t="s">
        <v>8</v>
      </c>
      <c r="F62" s="358">
        <v>4270</v>
      </c>
      <c r="G62" s="341">
        <v>2500</v>
      </c>
      <c r="H62" s="22">
        <v>2008</v>
      </c>
    </row>
    <row r="63" spans="2:8">
      <c r="B63" s="339">
        <v>87</v>
      </c>
      <c r="C63" s="340" t="s">
        <v>1089</v>
      </c>
      <c r="D63" s="22" t="s">
        <v>1090</v>
      </c>
      <c r="E63" s="22" t="s">
        <v>8</v>
      </c>
      <c r="F63" s="358">
        <v>28033.16</v>
      </c>
      <c r="G63" s="341">
        <v>9000</v>
      </c>
      <c r="H63" s="22">
        <v>2005</v>
      </c>
    </row>
    <row r="64" spans="2:8">
      <c r="B64" s="339">
        <v>88</v>
      </c>
      <c r="C64" s="340" t="s">
        <v>1089</v>
      </c>
      <c r="D64" s="22" t="s">
        <v>1091</v>
      </c>
      <c r="E64" s="22" t="s">
        <v>8</v>
      </c>
      <c r="F64" s="358">
        <v>19696.900000000001</v>
      </c>
      <c r="G64" s="341">
        <v>8000</v>
      </c>
      <c r="H64" s="22">
        <v>2005</v>
      </c>
    </row>
    <row r="65" spans="2:8">
      <c r="B65" s="339">
        <v>89</v>
      </c>
      <c r="C65" s="340" t="s">
        <v>1089</v>
      </c>
      <c r="D65" s="22" t="s">
        <v>1092</v>
      </c>
      <c r="E65" s="22" t="s">
        <v>8</v>
      </c>
      <c r="F65" s="358">
        <v>19696.900000000001</v>
      </c>
      <c r="G65" s="341">
        <v>8000</v>
      </c>
      <c r="H65" s="22">
        <v>2005</v>
      </c>
    </row>
    <row r="66" spans="2:8">
      <c r="B66" s="339">
        <v>90</v>
      </c>
      <c r="C66" s="340" t="s">
        <v>1093</v>
      </c>
      <c r="D66" s="22" t="s">
        <v>1094</v>
      </c>
      <c r="E66" s="22" t="s">
        <v>8</v>
      </c>
      <c r="F66" s="358">
        <v>15872.2</v>
      </c>
      <c r="G66" s="341">
        <v>10000</v>
      </c>
      <c r="H66" s="22">
        <v>2004</v>
      </c>
    </row>
    <row r="67" spans="2:8">
      <c r="B67" s="339">
        <v>91</v>
      </c>
      <c r="C67" s="340" t="s">
        <v>1095</v>
      </c>
      <c r="D67" s="22" t="s">
        <v>1096</v>
      </c>
      <c r="E67" s="22" t="s">
        <v>8</v>
      </c>
      <c r="F67" s="358">
        <v>18206.060000000001</v>
      </c>
      <c r="G67" s="341">
        <v>15000</v>
      </c>
      <c r="H67" s="22">
        <v>2006</v>
      </c>
    </row>
    <row r="68" spans="2:8">
      <c r="B68" s="339">
        <v>92</v>
      </c>
      <c r="C68" s="359" t="s">
        <v>1097</v>
      </c>
      <c r="D68" s="22" t="s">
        <v>1098</v>
      </c>
      <c r="E68" s="22" t="s">
        <v>8</v>
      </c>
      <c r="F68" s="358">
        <v>11725.42</v>
      </c>
      <c r="G68" s="341">
        <v>11000</v>
      </c>
      <c r="H68" s="22">
        <v>2008</v>
      </c>
    </row>
    <row r="69" spans="2:8">
      <c r="B69" s="339">
        <v>93</v>
      </c>
      <c r="C69" s="359" t="s">
        <v>1099</v>
      </c>
      <c r="D69" s="22" t="s">
        <v>1100</v>
      </c>
      <c r="E69" s="22" t="s">
        <v>8</v>
      </c>
      <c r="F69" s="358">
        <v>7211.42</v>
      </c>
      <c r="G69" s="341">
        <v>7000</v>
      </c>
      <c r="H69" s="22">
        <v>2008</v>
      </c>
    </row>
    <row r="70" spans="2:8">
      <c r="B70" s="339">
        <v>94</v>
      </c>
      <c r="C70" s="340" t="s">
        <v>1101</v>
      </c>
      <c r="D70" s="22" t="s">
        <v>1102</v>
      </c>
      <c r="E70" s="22" t="s">
        <v>8</v>
      </c>
      <c r="F70" s="358">
        <v>7211.42</v>
      </c>
      <c r="G70" s="341">
        <v>7000</v>
      </c>
      <c r="H70" s="22">
        <v>2008</v>
      </c>
    </row>
    <row r="71" spans="2:8">
      <c r="B71" s="339">
        <v>107</v>
      </c>
      <c r="C71" s="340" t="s">
        <v>1103</v>
      </c>
      <c r="D71" s="22" t="s">
        <v>1382</v>
      </c>
      <c r="E71" s="22" t="s">
        <v>8</v>
      </c>
      <c r="F71" s="358">
        <v>1537.2</v>
      </c>
      <c r="G71" s="341">
        <v>1537</v>
      </c>
      <c r="H71" s="22">
        <v>2007</v>
      </c>
    </row>
    <row r="72" spans="2:8">
      <c r="B72" s="339">
        <v>108</v>
      </c>
      <c r="C72" s="340" t="s">
        <v>1104</v>
      </c>
      <c r="D72" s="22" t="s">
        <v>1352</v>
      </c>
      <c r="E72" s="22" t="s">
        <v>8</v>
      </c>
      <c r="F72" s="358">
        <v>1471.32</v>
      </c>
      <c r="G72" s="341">
        <v>1471.32</v>
      </c>
      <c r="H72" s="22">
        <v>2008</v>
      </c>
    </row>
    <row r="73" spans="2:8">
      <c r="B73" s="339">
        <v>109</v>
      </c>
      <c r="C73" s="340" t="s">
        <v>1105</v>
      </c>
      <c r="D73" s="22" t="s">
        <v>62</v>
      </c>
      <c r="E73" s="22" t="s">
        <v>8</v>
      </c>
      <c r="F73" s="358">
        <v>2349.7199999999998</v>
      </c>
      <c r="G73" s="341">
        <v>2349.7199999999998</v>
      </c>
      <c r="H73" s="22">
        <v>2008</v>
      </c>
    </row>
    <row r="74" spans="2:8">
      <c r="B74" s="339">
        <v>110</v>
      </c>
      <c r="C74" s="340" t="s">
        <v>226</v>
      </c>
      <c r="D74" s="22" t="s">
        <v>1106</v>
      </c>
      <c r="E74" s="22" t="s">
        <v>8</v>
      </c>
      <c r="F74" s="358">
        <v>4674.99</v>
      </c>
      <c r="G74" s="341">
        <v>4674.99</v>
      </c>
      <c r="H74" s="22">
        <v>2008</v>
      </c>
    </row>
    <row r="75" spans="2:8">
      <c r="B75" s="339">
        <v>111</v>
      </c>
      <c r="C75" s="340" t="s">
        <v>1107</v>
      </c>
      <c r="D75" s="22" t="s">
        <v>1108</v>
      </c>
      <c r="E75" s="22" t="s">
        <v>8</v>
      </c>
      <c r="F75" s="358">
        <v>4720.18</v>
      </c>
      <c r="G75" s="341">
        <v>4720.18</v>
      </c>
      <c r="H75" s="22">
        <v>2007</v>
      </c>
    </row>
    <row r="76" spans="2:8">
      <c r="B76" s="339">
        <v>114</v>
      </c>
      <c r="C76" s="340" t="s">
        <v>1109</v>
      </c>
      <c r="D76" s="22" t="s">
        <v>1110</v>
      </c>
      <c r="E76" s="22" t="s">
        <v>8</v>
      </c>
      <c r="F76" s="358">
        <v>11712</v>
      </c>
      <c r="G76" s="341">
        <v>11000</v>
      </c>
      <c r="H76" s="22">
        <v>2007</v>
      </c>
    </row>
    <row r="77" spans="2:8">
      <c r="B77" s="339">
        <v>115</v>
      </c>
      <c r="C77" s="340" t="s">
        <v>1111</v>
      </c>
      <c r="D77" s="22" t="s">
        <v>309</v>
      </c>
      <c r="E77" s="22" t="s">
        <v>8</v>
      </c>
      <c r="F77" s="358">
        <v>1599.99</v>
      </c>
      <c r="G77" s="341">
        <v>600</v>
      </c>
      <c r="H77" s="22">
        <v>2003</v>
      </c>
    </row>
    <row r="78" spans="2:8">
      <c r="B78" s="339">
        <v>116</v>
      </c>
      <c r="C78" s="340" t="s">
        <v>1112</v>
      </c>
      <c r="D78" s="22" t="s">
        <v>1340</v>
      </c>
      <c r="E78" s="22" t="s">
        <v>8</v>
      </c>
      <c r="F78" s="358">
        <v>1265.1400000000001</v>
      </c>
      <c r="G78" s="341">
        <v>1265.1400000000001</v>
      </c>
      <c r="H78" s="22">
        <v>2008</v>
      </c>
    </row>
    <row r="79" spans="2:8">
      <c r="B79" s="339">
        <v>117</v>
      </c>
      <c r="C79" s="340" t="s">
        <v>1112</v>
      </c>
      <c r="D79" s="22" t="s">
        <v>1341</v>
      </c>
      <c r="E79" s="22" t="s">
        <v>8</v>
      </c>
      <c r="F79" s="358">
        <v>1265.1400000000001</v>
      </c>
      <c r="G79" s="341">
        <v>1265.1400000000001</v>
      </c>
      <c r="H79" s="22">
        <v>2008</v>
      </c>
    </row>
    <row r="80" spans="2:8">
      <c r="B80" s="339">
        <v>118</v>
      </c>
      <c r="C80" s="340" t="s">
        <v>1112</v>
      </c>
      <c r="D80" s="22" t="s">
        <v>1342</v>
      </c>
      <c r="E80" s="22" t="s">
        <v>8</v>
      </c>
      <c r="F80" s="358">
        <v>1265.1400000000001</v>
      </c>
      <c r="G80" s="341">
        <v>1265.1400000000001</v>
      </c>
      <c r="H80" s="22">
        <v>2008</v>
      </c>
    </row>
    <row r="81" spans="2:8">
      <c r="B81" s="339">
        <v>119</v>
      </c>
      <c r="C81" s="340" t="s">
        <v>1112</v>
      </c>
      <c r="D81" s="22" t="s">
        <v>1343</v>
      </c>
      <c r="E81" s="22" t="s">
        <v>8</v>
      </c>
      <c r="F81" s="358">
        <v>1265.1400000000001</v>
      </c>
      <c r="G81" s="341">
        <v>1265.1400000000001</v>
      </c>
      <c r="H81" s="22">
        <v>2008</v>
      </c>
    </row>
    <row r="82" spans="2:8">
      <c r="B82" s="339">
        <v>120</v>
      </c>
      <c r="C82" s="340" t="s">
        <v>1112</v>
      </c>
      <c r="D82" s="22" t="s">
        <v>1344</v>
      </c>
      <c r="E82" s="22" t="s">
        <v>8</v>
      </c>
      <c r="F82" s="358">
        <v>1265.1400000000001</v>
      </c>
      <c r="G82" s="341">
        <v>1265.1400000000001</v>
      </c>
      <c r="H82" s="22">
        <v>2008</v>
      </c>
    </row>
    <row r="83" spans="2:8">
      <c r="B83" s="339">
        <v>121</v>
      </c>
      <c r="C83" s="340" t="s">
        <v>1113</v>
      </c>
      <c r="D83" s="22" t="s">
        <v>925</v>
      </c>
      <c r="E83" s="22" t="s">
        <v>8</v>
      </c>
      <c r="F83" s="358">
        <v>541.67999999999995</v>
      </c>
      <c r="G83" s="341">
        <v>500</v>
      </c>
      <c r="H83" s="22">
        <v>2008</v>
      </c>
    </row>
    <row r="84" spans="2:8">
      <c r="B84" s="339">
        <v>122</v>
      </c>
      <c r="C84" s="340" t="s">
        <v>1113</v>
      </c>
      <c r="D84" s="22" t="s">
        <v>926</v>
      </c>
      <c r="E84" s="22" t="s">
        <v>8</v>
      </c>
      <c r="F84" s="358">
        <v>541.67999999999995</v>
      </c>
      <c r="G84" s="341">
        <v>500</v>
      </c>
      <c r="H84" s="22">
        <v>2008</v>
      </c>
    </row>
    <row r="85" spans="2:8">
      <c r="B85" s="339">
        <v>123</v>
      </c>
      <c r="C85" s="340" t="s">
        <v>1113</v>
      </c>
      <c r="D85" s="22" t="s">
        <v>927</v>
      </c>
      <c r="E85" s="22" t="s">
        <v>8</v>
      </c>
      <c r="F85" s="358">
        <v>541.67999999999995</v>
      </c>
      <c r="G85" s="341">
        <v>500</v>
      </c>
      <c r="H85" s="22">
        <v>2008</v>
      </c>
    </row>
    <row r="86" spans="2:8">
      <c r="B86" s="339">
        <v>124</v>
      </c>
      <c r="C86" s="340" t="s">
        <v>1113</v>
      </c>
      <c r="D86" s="22" t="s">
        <v>928</v>
      </c>
      <c r="E86" s="22" t="s">
        <v>8</v>
      </c>
      <c r="F86" s="358">
        <v>541.67999999999995</v>
      </c>
      <c r="G86" s="341">
        <v>500</v>
      </c>
      <c r="H86" s="22">
        <v>2008</v>
      </c>
    </row>
    <row r="87" spans="2:8">
      <c r="B87" s="339">
        <v>125</v>
      </c>
      <c r="C87" s="340" t="s">
        <v>1113</v>
      </c>
      <c r="D87" s="22" t="s">
        <v>1182</v>
      </c>
      <c r="E87" s="22" t="s">
        <v>8</v>
      </c>
      <c r="F87" s="358">
        <v>541.67999999999995</v>
      </c>
      <c r="G87" s="341">
        <v>500</v>
      </c>
      <c r="H87" s="22">
        <v>2008</v>
      </c>
    </row>
    <row r="88" spans="2:8">
      <c r="B88" s="339">
        <v>126</v>
      </c>
      <c r="C88" s="340" t="s">
        <v>1113</v>
      </c>
      <c r="D88" s="22" t="s">
        <v>1183</v>
      </c>
      <c r="E88" s="22" t="s">
        <v>8</v>
      </c>
      <c r="F88" s="358">
        <v>541.67999999999995</v>
      </c>
      <c r="G88" s="341">
        <v>500</v>
      </c>
      <c r="H88" s="22">
        <v>2008</v>
      </c>
    </row>
    <row r="89" spans="2:8">
      <c r="B89" s="339">
        <v>127</v>
      </c>
      <c r="C89" s="340" t="s">
        <v>1113</v>
      </c>
      <c r="D89" s="22" t="s">
        <v>1184</v>
      </c>
      <c r="E89" s="22" t="s">
        <v>8</v>
      </c>
      <c r="F89" s="358">
        <v>541.67999999999995</v>
      </c>
      <c r="G89" s="341">
        <v>500</v>
      </c>
      <c r="H89" s="22">
        <v>2008</v>
      </c>
    </row>
    <row r="90" spans="2:8">
      <c r="B90" s="339">
        <v>128</v>
      </c>
      <c r="C90" s="340" t="s">
        <v>1113</v>
      </c>
      <c r="D90" s="22" t="s">
        <v>1186</v>
      </c>
      <c r="E90" s="22" t="s">
        <v>8</v>
      </c>
      <c r="F90" s="358">
        <v>541.67999999999995</v>
      </c>
      <c r="G90" s="341">
        <v>500</v>
      </c>
      <c r="H90" s="22">
        <v>2008</v>
      </c>
    </row>
    <row r="91" spans="2:8">
      <c r="B91" s="339">
        <v>129</v>
      </c>
      <c r="C91" s="340" t="s">
        <v>1113</v>
      </c>
      <c r="D91" s="22" t="s">
        <v>1185</v>
      </c>
      <c r="E91" s="22" t="s">
        <v>8</v>
      </c>
      <c r="F91" s="358">
        <v>541.67999999999995</v>
      </c>
      <c r="G91" s="341">
        <v>500</v>
      </c>
      <c r="H91" s="22">
        <v>2008</v>
      </c>
    </row>
    <row r="92" spans="2:8">
      <c r="B92" s="339">
        <v>130</v>
      </c>
      <c r="C92" s="340" t="s">
        <v>1113</v>
      </c>
      <c r="D92" s="22" t="s">
        <v>1187</v>
      </c>
      <c r="E92" s="22" t="s">
        <v>8</v>
      </c>
      <c r="F92" s="358">
        <v>541.67999999999995</v>
      </c>
      <c r="G92" s="341">
        <v>500</v>
      </c>
      <c r="H92" s="22">
        <v>2008</v>
      </c>
    </row>
    <row r="93" spans="2:8">
      <c r="B93" s="339">
        <v>131</v>
      </c>
      <c r="C93" s="340" t="s">
        <v>1113</v>
      </c>
      <c r="D93" s="22" t="s">
        <v>1188</v>
      </c>
      <c r="E93" s="22" t="s">
        <v>8</v>
      </c>
      <c r="F93" s="358">
        <v>541.67999999999995</v>
      </c>
      <c r="G93" s="341">
        <v>500</v>
      </c>
      <c r="H93" s="22">
        <v>2008</v>
      </c>
    </row>
    <row r="94" spans="2:8">
      <c r="B94" s="339">
        <v>132</v>
      </c>
      <c r="C94" s="340" t="s">
        <v>1113</v>
      </c>
      <c r="D94" s="22" t="s">
        <v>1189</v>
      </c>
      <c r="E94" s="22" t="s">
        <v>8</v>
      </c>
      <c r="F94" s="358">
        <v>541.67999999999995</v>
      </c>
      <c r="G94" s="341">
        <v>500</v>
      </c>
      <c r="H94" s="22">
        <v>2008</v>
      </c>
    </row>
    <row r="95" spans="2:8">
      <c r="B95" s="339">
        <v>133</v>
      </c>
      <c r="C95" s="340" t="s">
        <v>1113</v>
      </c>
      <c r="D95" s="22" t="s">
        <v>1190</v>
      </c>
      <c r="E95" s="22" t="s">
        <v>8</v>
      </c>
      <c r="F95" s="358">
        <v>541.67999999999995</v>
      </c>
      <c r="G95" s="341">
        <v>500</v>
      </c>
      <c r="H95" s="22">
        <v>2008</v>
      </c>
    </row>
    <row r="96" spans="2:8">
      <c r="B96" s="339">
        <v>134</v>
      </c>
      <c r="C96" s="340" t="s">
        <v>1113</v>
      </c>
      <c r="D96" s="22" t="s">
        <v>1191</v>
      </c>
      <c r="E96" s="22" t="s">
        <v>8</v>
      </c>
      <c r="F96" s="358">
        <v>541.67999999999995</v>
      </c>
      <c r="G96" s="341">
        <v>500</v>
      </c>
      <c r="H96" s="22">
        <v>2008</v>
      </c>
    </row>
    <row r="97" spans="2:8">
      <c r="B97" s="339">
        <v>135</v>
      </c>
      <c r="C97" s="340" t="s">
        <v>1113</v>
      </c>
      <c r="D97" s="22" t="s">
        <v>1192</v>
      </c>
      <c r="E97" s="22" t="s">
        <v>8</v>
      </c>
      <c r="F97" s="358">
        <v>541.67999999999995</v>
      </c>
      <c r="G97" s="341">
        <v>500</v>
      </c>
      <c r="H97" s="22">
        <v>2008</v>
      </c>
    </row>
    <row r="98" spans="2:8">
      <c r="B98" s="339">
        <v>136</v>
      </c>
      <c r="C98" s="340" t="s">
        <v>1113</v>
      </c>
      <c r="D98" s="22" t="s">
        <v>1193</v>
      </c>
      <c r="E98" s="22" t="s">
        <v>8</v>
      </c>
      <c r="F98" s="358">
        <v>541.67999999999995</v>
      </c>
      <c r="G98" s="341">
        <v>500</v>
      </c>
      <c r="H98" s="22">
        <v>2008</v>
      </c>
    </row>
    <row r="99" spans="2:8">
      <c r="B99" s="339">
        <v>137</v>
      </c>
      <c r="C99" s="340" t="s">
        <v>1113</v>
      </c>
      <c r="D99" s="22" t="s">
        <v>1194</v>
      </c>
      <c r="E99" s="22" t="s">
        <v>8</v>
      </c>
      <c r="F99" s="358">
        <v>541.67999999999995</v>
      </c>
      <c r="G99" s="341">
        <v>500</v>
      </c>
      <c r="H99" s="22">
        <v>2008</v>
      </c>
    </row>
    <row r="100" spans="2:8">
      <c r="B100" s="339">
        <v>138</v>
      </c>
      <c r="C100" s="340" t="s">
        <v>1113</v>
      </c>
      <c r="D100" s="22" t="s">
        <v>1195</v>
      </c>
      <c r="E100" s="22" t="s">
        <v>8</v>
      </c>
      <c r="F100" s="358">
        <v>541.67999999999995</v>
      </c>
      <c r="G100" s="341">
        <v>500</v>
      </c>
      <c r="H100" s="22">
        <v>2008</v>
      </c>
    </row>
    <row r="101" spans="2:8">
      <c r="B101" s="339">
        <v>139</v>
      </c>
      <c r="C101" s="340" t="s">
        <v>1113</v>
      </c>
      <c r="D101" s="22" t="s">
        <v>1196</v>
      </c>
      <c r="E101" s="22" t="s">
        <v>8</v>
      </c>
      <c r="F101" s="358">
        <v>541.67999999999995</v>
      </c>
      <c r="G101" s="341">
        <v>500</v>
      </c>
      <c r="H101" s="22">
        <v>2008</v>
      </c>
    </row>
    <row r="102" spans="2:8">
      <c r="B102" s="339">
        <v>140</v>
      </c>
      <c r="C102" s="340" t="s">
        <v>1113</v>
      </c>
      <c r="D102" s="22" t="s">
        <v>1197</v>
      </c>
      <c r="E102" s="22" t="s">
        <v>8</v>
      </c>
      <c r="F102" s="358">
        <v>541.67999999999995</v>
      </c>
      <c r="G102" s="341">
        <v>500</v>
      </c>
      <c r="H102" s="22">
        <v>2008</v>
      </c>
    </row>
    <row r="103" spans="2:8">
      <c r="B103" s="339">
        <v>141</v>
      </c>
      <c r="C103" s="340" t="s">
        <v>1113</v>
      </c>
      <c r="D103" s="22" t="s">
        <v>1198</v>
      </c>
      <c r="E103" s="22" t="s">
        <v>8</v>
      </c>
      <c r="F103" s="358">
        <v>541.67999999999995</v>
      </c>
      <c r="G103" s="341">
        <v>500</v>
      </c>
      <c r="H103" s="22">
        <v>2008</v>
      </c>
    </row>
    <row r="104" spans="2:8">
      <c r="B104" s="339">
        <v>142</v>
      </c>
      <c r="C104" s="340" t="s">
        <v>1113</v>
      </c>
      <c r="D104" s="22" t="s">
        <v>1199</v>
      </c>
      <c r="E104" s="22" t="s">
        <v>8</v>
      </c>
      <c r="F104" s="358">
        <v>541.67999999999995</v>
      </c>
      <c r="G104" s="341">
        <v>500</v>
      </c>
      <c r="H104" s="22">
        <v>2008</v>
      </c>
    </row>
    <row r="105" spans="2:8">
      <c r="B105" s="339">
        <v>143</v>
      </c>
      <c r="C105" s="340" t="s">
        <v>1113</v>
      </c>
      <c r="D105" s="22" t="s">
        <v>1200</v>
      </c>
      <c r="E105" s="22" t="s">
        <v>8</v>
      </c>
      <c r="F105" s="358">
        <v>541.67999999999995</v>
      </c>
      <c r="G105" s="341">
        <v>500</v>
      </c>
      <c r="H105" s="22">
        <v>2008</v>
      </c>
    </row>
    <row r="106" spans="2:8">
      <c r="B106" s="339">
        <v>144</v>
      </c>
      <c r="C106" s="340" t="s">
        <v>1113</v>
      </c>
      <c r="D106" s="22" t="s">
        <v>1201</v>
      </c>
      <c r="E106" s="22" t="s">
        <v>8</v>
      </c>
      <c r="F106" s="358">
        <v>541.67999999999995</v>
      </c>
      <c r="G106" s="341">
        <v>500</v>
      </c>
      <c r="H106" s="22">
        <v>2008</v>
      </c>
    </row>
    <row r="107" spans="2:8">
      <c r="B107" s="339">
        <v>145</v>
      </c>
      <c r="C107" s="340" t="s">
        <v>1113</v>
      </c>
      <c r="D107" s="22" t="s">
        <v>1202</v>
      </c>
      <c r="E107" s="22" t="s">
        <v>8</v>
      </c>
      <c r="F107" s="358">
        <v>541.67999999999995</v>
      </c>
      <c r="G107" s="341">
        <v>500</v>
      </c>
      <c r="H107" s="22">
        <v>2008</v>
      </c>
    </row>
    <row r="108" spans="2:8">
      <c r="B108" s="339">
        <v>146</v>
      </c>
      <c r="C108" s="340" t="s">
        <v>1113</v>
      </c>
      <c r="D108" s="22" t="s">
        <v>1203</v>
      </c>
      <c r="E108" s="22" t="s">
        <v>8</v>
      </c>
      <c r="F108" s="358">
        <v>541.67999999999995</v>
      </c>
      <c r="G108" s="341">
        <v>500</v>
      </c>
      <c r="H108" s="22">
        <v>2008</v>
      </c>
    </row>
    <row r="109" spans="2:8">
      <c r="B109" s="339">
        <v>147</v>
      </c>
      <c r="C109" s="340" t="s">
        <v>1113</v>
      </c>
      <c r="D109" s="22" t="s">
        <v>1204</v>
      </c>
      <c r="E109" s="22" t="s">
        <v>8</v>
      </c>
      <c r="F109" s="358">
        <v>541.67999999999995</v>
      </c>
      <c r="G109" s="341">
        <v>500</v>
      </c>
      <c r="H109" s="22">
        <v>2008</v>
      </c>
    </row>
    <row r="110" spans="2:8">
      <c r="B110" s="339">
        <v>148</v>
      </c>
      <c r="C110" s="340" t="s">
        <v>1113</v>
      </c>
      <c r="D110" s="22" t="s">
        <v>1205</v>
      </c>
      <c r="E110" s="22" t="s">
        <v>8</v>
      </c>
      <c r="F110" s="358">
        <v>541.67999999999995</v>
      </c>
      <c r="G110" s="341">
        <v>500</v>
      </c>
      <c r="H110" s="22">
        <v>2008</v>
      </c>
    </row>
    <row r="111" spans="2:8">
      <c r="B111" s="339">
        <v>149</v>
      </c>
      <c r="C111" s="340" t="s">
        <v>1113</v>
      </c>
      <c r="D111" s="22" t="s">
        <v>1206</v>
      </c>
      <c r="E111" s="22" t="s">
        <v>8</v>
      </c>
      <c r="F111" s="358">
        <v>541.67999999999995</v>
      </c>
      <c r="G111" s="341">
        <v>500</v>
      </c>
      <c r="H111" s="22">
        <v>2008</v>
      </c>
    </row>
    <row r="112" spans="2:8">
      <c r="B112" s="339">
        <v>150</v>
      </c>
      <c r="C112" s="340" t="s">
        <v>1113</v>
      </c>
      <c r="D112" s="22" t="s">
        <v>1207</v>
      </c>
      <c r="E112" s="22" t="s">
        <v>8</v>
      </c>
      <c r="F112" s="358">
        <v>541.67999999999995</v>
      </c>
      <c r="G112" s="341">
        <v>500</v>
      </c>
      <c r="H112" s="22">
        <v>2008</v>
      </c>
    </row>
    <row r="113" spans="2:8">
      <c r="B113" s="339">
        <v>151</v>
      </c>
      <c r="C113" s="340" t="s">
        <v>1113</v>
      </c>
      <c r="D113" s="22" t="s">
        <v>1208</v>
      </c>
      <c r="E113" s="22" t="s">
        <v>8</v>
      </c>
      <c r="F113" s="358">
        <v>541.67999999999995</v>
      </c>
      <c r="G113" s="341">
        <v>500</v>
      </c>
      <c r="H113" s="22">
        <v>2008</v>
      </c>
    </row>
    <row r="114" spans="2:8">
      <c r="B114" s="339">
        <v>152</v>
      </c>
      <c r="C114" s="340" t="s">
        <v>1113</v>
      </c>
      <c r="D114" s="22" t="s">
        <v>1209</v>
      </c>
      <c r="E114" s="22" t="s">
        <v>8</v>
      </c>
      <c r="F114" s="358">
        <v>541.67999999999995</v>
      </c>
      <c r="G114" s="341">
        <v>500</v>
      </c>
      <c r="H114" s="22">
        <v>2008</v>
      </c>
    </row>
    <row r="115" spans="2:8">
      <c r="B115" s="339">
        <v>153</v>
      </c>
      <c r="C115" s="340" t="s">
        <v>1113</v>
      </c>
      <c r="D115" s="22" t="s">
        <v>1210</v>
      </c>
      <c r="E115" s="22" t="s">
        <v>8</v>
      </c>
      <c r="F115" s="358">
        <v>541.67999999999995</v>
      </c>
      <c r="G115" s="341">
        <v>500</v>
      </c>
      <c r="H115" s="22">
        <v>2008</v>
      </c>
    </row>
    <row r="116" spans="2:8">
      <c r="B116" s="339">
        <v>154</v>
      </c>
      <c r="C116" s="340" t="s">
        <v>1113</v>
      </c>
      <c r="D116" s="22" t="s">
        <v>1212</v>
      </c>
      <c r="E116" s="22" t="s">
        <v>8</v>
      </c>
      <c r="F116" s="358">
        <v>541.67999999999995</v>
      </c>
      <c r="G116" s="341">
        <v>500</v>
      </c>
      <c r="H116" s="22">
        <v>2008</v>
      </c>
    </row>
    <row r="117" spans="2:8">
      <c r="B117" s="339">
        <v>155</v>
      </c>
      <c r="C117" s="340" t="s">
        <v>1113</v>
      </c>
      <c r="D117" s="22" t="s">
        <v>1211</v>
      </c>
      <c r="E117" s="22" t="s">
        <v>8</v>
      </c>
      <c r="F117" s="358">
        <v>541.67999999999995</v>
      </c>
      <c r="G117" s="341">
        <v>500</v>
      </c>
      <c r="H117" s="22">
        <v>2008</v>
      </c>
    </row>
    <row r="118" spans="2:8">
      <c r="B118" s="339">
        <v>156</v>
      </c>
      <c r="C118" s="340" t="s">
        <v>1113</v>
      </c>
      <c r="D118" s="22" t="s">
        <v>1213</v>
      </c>
      <c r="E118" s="22" t="s">
        <v>8</v>
      </c>
      <c r="F118" s="358">
        <v>541.67999999999995</v>
      </c>
      <c r="G118" s="341">
        <v>500</v>
      </c>
      <c r="H118" s="22">
        <v>2008</v>
      </c>
    </row>
    <row r="119" spans="2:8">
      <c r="B119" s="339">
        <v>157</v>
      </c>
      <c r="C119" s="340" t="s">
        <v>1113</v>
      </c>
      <c r="D119" s="22" t="s">
        <v>1214</v>
      </c>
      <c r="E119" s="22" t="s">
        <v>8</v>
      </c>
      <c r="F119" s="358">
        <v>541.67999999999995</v>
      </c>
      <c r="G119" s="341">
        <v>500</v>
      </c>
      <c r="H119" s="22">
        <v>2008</v>
      </c>
    </row>
    <row r="120" spans="2:8">
      <c r="B120" s="339">
        <v>158</v>
      </c>
      <c r="C120" s="340" t="s">
        <v>1113</v>
      </c>
      <c r="D120" s="22" t="s">
        <v>1215</v>
      </c>
      <c r="E120" s="22" t="s">
        <v>8</v>
      </c>
      <c r="F120" s="358">
        <v>541.67999999999995</v>
      </c>
      <c r="G120" s="341">
        <v>500</v>
      </c>
      <c r="H120" s="22">
        <v>2008</v>
      </c>
    </row>
    <row r="121" spans="2:8">
      <c r="B121" s="339">
        <v>159</v>
      </c>
      <c r="C121" s="340" t="s">
        <v>1113</v>
      </c>
      <c r="D121" s="22" t="s">
        <v>1216</v>
      </c>
      <c r="E121" s="22" t="s">
        <v>8</v>
      </c>
      <c r="F121" s="358">
        <v>541.67999999999995</v>
      </c>
      <c r="G121" s="341">
        <v>500</v>
      </c>
      <c r="H121" s="22">
        <v>2008</v>
      </c>
    </row>
    <row r="122" spans="2:8">
      <c r="B122" s="339">
        <v>160</v>
      </c>
      <c r="C122" s="340" t="s">
        <v>1113</v>
      </c>
      <c r="D122" s="22" t="s">
        <v>1217</v>
      </c>
      <c r="E122" s="22" t="s">
        <v>8</v>
      </c>
      <c r="F122" s="358">
        <v>541.67999999999995</v>
      </c>
      <c r="G122" s="341">
        <v>500</v>
      </c>
      <c r="H122" s="22">
        <v>2008</v>
      </c>
    </row>
    <row r="123" spans="2:8">
      <c r="B123" s="339">
        <v>161</v>
      </c>
      <c r="C123" s="340" t="s">
        <v>1113</v>
      </c>
      <c r="D123" s="22" t="s">
        <v>1218</v>
      </c>
      <c r="E123" s="22" t="s">
        <v>8</v>
      </c>
      <c r="F123" s="358">
        <v>541.67999999999995</v>
      </c>
      <c r="G123" s="341">
        <v>500</v>
      </c>
      <c r="H123" s="22">
        <v>2008</v>
      </c>
    </row>
    <row r="124" spans="2:8">
      <c r="B124" s="339">
        <v>162</v>
      </c>
      <c r="C124" s="340" t="s">
        <v>1113</v>
      </c>
      <c r="D124" s="22" t="s">
        <v>1219</v>
      </c>
      <c r="E124" s="22" t="s">
        <v>8</v>
      </c>
      <c r="F124" s="358">
        <v>541.67999999999995</v>
      </c>
      <c r="G124" s="341">
        <v>500</v>
      </c>
      <c r="H124" s="22">
        <v>2008</v>
      </c>
    </row>
    <row r="125" spans="2:8">
      <c r="B125" s="339">
        <v>163</v>
      </c>
      <c r="C125" s="340" t="s">
        <v>1113</v>
      </c>
      <c r="D125" s="22" t="s">
        <v>1220</v>
      </c>
      <c r="E125" s="22" t="s">
        <v>8</v>
      </c>
      <c r="F125" s="358">
        <v>541.67999999999995</v>
      </c>
      <c r="G125" s="341">
        <v>500</v>
      </c>
      <c r="H125" s="22">
        <v>2008</v>
      </c>
    </row>
    <row r="126" spans="2:8">
      <c r="B126" s="339">
        <v>165</v>
      </c>
      <c r="C126" s="340" t="s">
        <v>348</v>
      </c>
      <c r="D126" s="22" t="s">
        <v>306</v>
      </c>
      <c r="E126" s="22" t="s">
        <v>8</v>
      </c>
      <c r="F126" s="358">
        <v>1199.01</v>
      </c>
      <c r="G126" s="341">
        <v>600</v>
      </c>
      <c r="H126" s="22">
        <v>2004</v>
      </c>
    </row>
    <row r="127" spans="2:8">
      <c r="B127" s="339">
        <v>166</v>
      </c>
      <c r="C127" s="340" t="s">
        <v>348</v>
      </c>
      <c r="D127" s="22" t="s">
        <v>307</v>
      </c>
      <c r="E127" s="22" t="s">
        <v>8</v>
      </c>
      <c r="F127" s="358">
        <v>1199.01</v>
      </c>
      <c r="G127" s="341">
        <v>600</v>
      </c>
      <c r="H127" s="22">
        <v>2004</v>
      </c>
    </row>
    <row r="128" spans="2:8">
      <c r="B128" s="339">
        <v>167</v>
      </c>
      <c r="C128" s="340" t="s">
        <v>348</v>
      </c>
      <c r="D128" s="22" t="s">
        <v>308</v>
      </c>
      <c r="E128" s="22" t="s">
        <v>8</v>
      </c>
      <c r="F128" s="358">
        <v>1199.01</v>
      </c>
      <c r="G128" s="341">
        <v>600</v>
      </c>
      <c r="H128" s="22">
        <v>2004</v>
      </c>
    </row>
    <row r="129" spans="2:8">
      <c r="B129" s="339">
        <v>169</v>
      </c>
      <c r="C129" s="340" t="s">
        <v>349</v>
      </c>
      <c r="D129" s="22" t="s">
        <v>1224</v>
      </c>
      <c r="E129" s="22" t="s">
        <v>8</v>
      </c>
      <c r="F129" s="358">
        <v>579.5</v>
      </c>
      <c r="G129" s="341">
        <v>500</v>
      </c>
      <c r="H129" s="22">
        <v>2007</v>
      </c>
    </row>
    <row r="130" spans="2:8">
      <c r="B130" s="339">
        <v>170</v>
      </c>
      <c r="C130" s="340" t="s">
        <v>349</v>
      </c>
      <c r="D130" s="22" t="s">
        <v>1223</v>
      </c>
      <c r="E130" s="22" t="s">
        <v>8</v>
      </c>
      <c r="F130" s="358">
        <v>579.5</v>
      </c>
      <c r="G130" s="341">
        <v>500</v>
      </c>
      <c r="H130" s="22">
        <v>2007</v>
      </c>
    </row>
    <row r="131" spans="2:8">
      <c r="B131" s="339">
        <v>171</v>
      </c>
      <c r="C131" s="340" t="s">
        <v>349</v>
      </c>
      <c r="D131" s="22" t="s">
        <v>1235</v>
      </c>
      <c r="E131" s="22" t="s">
        <v>8</v>
      </c>
      <c r="F131" s="358">
        <v>584.38</v>
      </c>
      <c r="G131" s="341">
        <v>500</v>
      </c>
      <c r="H131" s="22">
        <v>2007</v>
      </c>
    </row>
    <row r="132" spans="2:8">
      <c r="B132" s="339">
        <v>172</v>
      </c>
      <c r="C132" s="340" t="s">
        <v>349</v>
      </c>
      <c r="D132" s="22" t="s">
        <v>1236</v>
      </c>
      <c r="E132" s="22" t="s">
        <v>8</v>
      </c>
      <c r="F132" s="358">
        <v>584.38</v>
      </c>
      <c r="G132" s="341">
        <v>500</v>
      </c>
      <c r="H132" s="22">
        <v>2007</v>
      </c>
    </row>
    <row r="133" spans="2:8">
      <c r="B133" s="339">
        <v>173</v>
      </c>
      <c r="C133" s="340" t="s">
        <v>349</v>
      </c>
      <c r="D133" s="22" t="s">
        <v>1237</v>
      </c>
      <c r="E133" s="22" t="s">
        <v>8</v>
      </c>
      <c r="F133" s="358">
        <v>584.38</v>
      </c>
      <c r="G133" s="341">
        <v>500</v>
      </c>
      <c r="H133" s="22">
        <v>2007</v>
      </c>
    </row>
    <row r="134" spans="2:8">
      <c r="B134" s="339">
        <v>174</v>
      </c>
      <c r="C134" s="340" t="s">
        <v>349</v>
      </c>
      <c r="D134" s="22" t="s">
        <v>1238</v>
      </c>
      <c r="E134" s="22" t="s">
        <v>8</v>
      </c>
      <c r="F134" s="358">
        <v>584.38</v>
      </c>
      <c r="G134" s="341">
        <v>500</v>
      </c>
      <c r="H134" s="22">
        <v>2007</v>
      </c>
    </row>
    <row r="135" spans="2:8">
      <c r="B135" s="339">
        <v>175</v>
      </c>
      <c r="C135" s="340" t="s">
        <v>349</v>
      </c>
      <c r="D135" s="22" t="s">
        <v>1239</v>
      </c>
      <c r="E135" s="22" t="s">
        <v>8</v>
      </c>
      <c r="F135" s="358">
        <v>584.38</v>
      </c>
      <c r="G135" s="341">
        <v>500</v>
      </c>
      <c r="H135" s="22">
        <v>2007</v>
      </c>
    </row>
    <row r="136" spans="2:8">
      <c r="B136" s="339">
        <v>176</v>
      </c>
      <c r="C136" s="340" t="s">
        <v>349</v>
      </c>
      <c r="D136" s="22" t="s">
        <v>1240</v>
      </c>
      <c r="E136" s="22" t="s">
        <v>8</v>
      </c>
      <c r="F136" s="358">
        <v>584.38</v>
      </c>
      <c r="G136" s="341">
        <v>500</v>
      </c>
      <c r="H136" s="22">
        <v>2007</v>
      </c>
    </row>
    <row r="137" spans="2:8">
      <c r="B137" s="339">
        <v>177</v>
      </c>
      <c r="C137" s="340" t="s">
        <v>349</v>
      </c>
      <c r="D137" s="22" t="s">
        <v>1241</v>
      </c>
      <c r="E137" s="22" t="s">
        <v>8</v>
      </c>
      <c r="F137" s="358">
        <v>584.38</v>
      </c>
      <c r="G137" s="341">
        <v>500</v>
      </c>
      <c r="H137" s="22">
        <v>2007</v>
      </c>
    </row>
    <row r="138" spans="2:8">
      <c r="B138" s="339">
        <v>178</v>
      </c>
      <c r="C138" s="340" t="s">
        <v>349</v>
      </c>
      <c r="D138" s="22" t="s">
        <v>1242</v>
      </c>
      <c r="E138" s="22" t="s">
        <v>8</v>
      </c>
      <c r="F138" s="358">
        <v>584.38</v>
      </c>
      <c r="G138" s="341">
        <v>500</v>
      </c>
      <c r="H138" s="22">
        <v>2007</v>
      </c>
    </row>
    <row r="139" spans="2:8">
      <c r="B139" s="339">
        <v>179</v>
      </c>
      <c r="C139" s="340" t="s">
        <v>349</v>
      </c>
      <c r="D139" s="22" t="s">
        <v>1243</v>
      </c>
      <c r="E139" s="22" t="s">
        <v>8</v>
      </c>
      <c r="F139" s="358">
        <v>584.38</v>
      </c>
      <c r="G139" s="341">
        <v>500</v>
      </c>
      <c r="H139" s="22">
        <v>2007</v>
      </c>
    </row>
    <row r="140" spans="2:8">
      <c r="B140" s="339">
        <v>180</v>
      </c>
      <c r="C140" s="340" t="s">
        <v>349</v>
      </c>
      <c r="D140" s="22" t="s">
        <v>1225</v>
      </c>
      <c r="E140" s="22" t="s">
        <v>8</v>
      </c>
      <c r="F140" s="358">
        <v>579.5</v>
      </c>
      <c r="G140" s="341">
        <v>500</v>
      </c>
      <c r="H140" s="22">
        <v>2007</v>
      </c>
    </row>
    <row r="141" spans="2:8">
      <c r="B141" s="339">
        <v>181</v>
      </c>
      <c r="C141" s="340" t="s">
        <v>349</v>
      </c>
      <c r="D141" s="22" t="s">
        <v>1226</v>
      </c>
      <c r="E141" s="22" t="s">
        <v>8</v>
      </c>
      <c r="F141" s="358">
        <v>579.5</v>
      </c>
      <c r="G141" s="341">
        <v>500</v>
      </c>
      <c r="H141" s="22">
        <v>2007</v>
      </c>
    </row>
    <row r="142" spans="2:8">
      <c r="B142" s="339">
        <v>182</v>
      </c>
      <c r="C142" s="340" t="s">
        <v>349</v>
      </c>
      <c r="D142" s="22" t="s">
        <v>1227</v>
      </c>
      <c r="E142" s="22" t="s">
        <v>8</v>
      </c>
      <c r="F142" s="358">
        <v>579.5</v>
      </c>
      <c r="G142" s="341">
        <v>500</v>
      </c>
      <c r="H142" s="22">
        <v>2007</v>
      </c>
    </row>
    <row r="143" spans="2:8">
      <c r="B143" s="339">
        <v>183</v>
      </c>
      <c r="C143" s="340" t="s">
        <v>349</v>
      </c>
      <c r="D143" s="22" t="s">
        <v>1244</v>
      </c>
      <c r="E143" s="22" t="s">
        <v>8</v>
      </c>
      <c r="F143" s="358">
        <v>584.38</v>
      </c>
      <c r="G143" s="341">
        <v>500</v>
      </c>
      <c r="H143" s="22">
        <v>2007</v>
      </c>
    </row>
    <row r="144" spans="2:8">
      <c r="B144" s="339">
        <v>184</v>
      </c>
      <c r="C144" s="340" t="s">
        <v>349</v>
      </c>
      <c r="D144" s="22" t="s">
        <v>1228</v>
      </c>
      <c r="E144" s="22" t="s">
        <v>8</v>
      </c>
      <c r="F144" s="358">
        <v>579.5</v>
      </c>
      <c r="G144" s="341">
        <v>500</v>
      </c>
      <c r="H144" s="22">
        <v>2007</v>
      </c>
    </row>
    <row r="145" spans="2:8">
      <c r="B145" s="339">
        <v>185</v>
      </c>
      <c r="C145" s="340" t="s">
        <v>349</v>
      </c>
      <c r="D145" s="22" t="s">
        <v>1229</v>
      </c>
      <c r="E145" s="22" t="s">
        <v>8</v>
      </c>
      <c r="F145" s="358">
        <v>579.5</v>
      </c>
      <c r="G145" s="341">
        <v>500</v>
      </c>
      <c r="H145" s="22">
        <v>2007</v>
      </c>
    </row>
    <row r="146" spans="2:8">
      <c r="B146" s="339">
        <v>186</v>
      </c>
      <c r="C146" s="340" t="s">
        <v>349</v>
      </c>
      <c r="D146" s="22" t="s">
        <v>1245</v>
      </c>
      <c r="E146" s="22" t="s">
        <v>8</v>
      </c>
      <c r="F146" s="358">
        <v>584.38</v>
      </c>
      <c r="G146" s="341">
        <v>500</v>
      </c>
      <c r="H146" s="22">
        <v>2007</v>
      </c>
    </row>
    <row r="147" spans="2:8">
      <c r="B147" s="339">
        <v>187</v>
      </c>
      <c r="C147" s="340" t="s">
        <v>349</v>
      </c>
      <c r="D147" s="22" t="s">
        <v>1230</v>
      </c>
      <c r="E147" s="22" t="s">
        <v>8</v>
      </c>
      <c r="F147" s="358">
        <v>579.5</v>
      </c>
      <c r="G147" s="341">
        <v>500</v>
      </c>
      <c r="H147" s="22">
        <v>2007</v>
      </c>
    </row>
    <row r="148" spans="2:8">
      <c r="B148" s="339">
        <v>189</v>
      </c>
      <c r="C148" s="340" t="s">
        <v>349</v>
      </c>
      <c r="D148" s="22" t="s">
        <v>1231</v>
      </c>
      <c r="E148" s="22" t="s">
        <v>8</v>
      </c>
      <c r="F148" s="358">
        <v>579.5</v>
      </c>
      <c r="G148" s="341">
        <v>500</v>
      </c>
      <c r="H148" s="22">
        <v>2007</v>
      </c>
    </row>
    <row r="149" spans="2:8">
      <c r="B149" s="339">
        <v>190</v>
      </c>
      <c r="C149" s="340" t="s">
        <v>349</v>
      </c>
      <c r="D149" s="22" t="s">
        <v>1232</v>
      </c>
      <c r="E149" s="22" t="s">
        <v>8</v>
      </c>
      <c r="F149" s="358">
        <v>579.5</v>
      </c>
      <c r="G149" s="341">
        <v>500</v>
      </c>
      <c r="H149" s="22">
        <v>2007</v>
      </c>
    </row>
    <row r="150" spans="2:8">
      <c r="B150" s="339">
        <v>195</v>
      </c>
      <c r="C150" s="340" t="s">
        <v>349</v>
      </c>
      <c r="D150" s="22" t="s">
        <v>1233</v>
      </c>
      <c r="E150" s="22" t="s">
        <v>8</v>
      </c>
      <c r="F150" s="358">
        <v>579.5</v>
      </c>
      <c r="G150" s="341">
        <v>500</v>
      </c>
      <c r="H150" s="22">
        <v>2007</v>
      </c>
    </row>
    <row r="151" spans="2:8">
      <c r="B151" s="339">
        <v>200</v>
      </c>
      <c r="C151" s="340" t="s">
        <v>350</v>
      </c>
      <c r="D151" s="22" t="s">
        <v>1285</v>
      </c>
      <c r="E151" s="22" t="s">
        <v>8</v>
      </c>
      <c r="F151" s="358">
        <v>784.46</v>
      </c>
      <c r="G151" s="341">
        <v>784.46</v>
      </c>
      <c r="H151" s="22">
        <v>2009</v>
      </c>
    </row>
    <row r="152" spans="2:8">
      <c r="B152" s="339">
        <v>201</v>
      </c>
      <c r="C152" s="340" t="s">
        <v>350</v>
      </c>
      <c r="D152" s="22" t="s">
        <v>1286</v>
      </c>
      <c r="E152" s="22" t="s">
        <v>8</v>
      </c>
      <c r="F152" s="358">
        <v>784.46</v>
      </c>
      <c r="G152" s="341">
        <v>784.46</v>
      </c>
      <c r="H152" s="22">
        <v>2009</v>
      </c>
    </row>
    <row r="153" spans="2:8">
      <c r="B153" s="339">
        <v>202</v>
      </c>
      <c r="C153" s="340" t="s">
        <v>350</v>
      </c>
      <c r="D153" s="22" t="s">
        <v>1287</v>
      </c>
      <c r="E153" s="22" t="s">
        <v>8</v>
      </c>
      <c r="F153" s="358">
        <v>784.46</v>
      </c>
      <c r="G153" s="341">
        <v>784.46</v>
      </c>
      <c r="H153" s="22">
        <v>2009</v>
      </c>
    </row>
    <row r="154" spans="2:8">
      <c r="B154" s="339">
        <v>203</v>
      </c>
      <c r="C154" s="340" t="s">
        <v>350</v>
      </c>
      <c r="D154" s="22" t="s">
        <v>1288</v>
      </c>
      <c r="E154" s="22" t="s">
        <v>8</v>
      </c>
      <c r="F154" s="358">
        <v>784.46</v>
      </c>
      <c r="G154" s="341">
        <v>784.46</v>
      </c>
      <c r="H154" s="22">
        <v>2009</v>
      </c>
    </row>
    <row r="155" spans="2:8">
      <c r="B155" s="339">
        <v>204</v>
      </c>
      <c r="C155" s="340" t="s">
        <v>350</v>
      </c>
      <c r="D155" s="22" t="s">
        <v>1289</v>
      </c>
      <c r="E155" s="22" t="s">
        <v>8</v>
      </c>
      <c r="F155" s="358">
        <v>784.46</v>
      </c>
      <c r="G155" s="341">
        <v>784.46</v>
      </c>
      <c r="H155" s="22">
        <v>2009</v>
      </c>
    </row>
    <row r="156" spans="2:8">
      <c r="B156" s="339">
        <v>205</v>
      </c>
      <c r="C156" s="340" t="s">
        <v>350</v>
      </c>
      <c r="D156" s="22" t="s">
        <v>1290</v>
      </c>
      <c r="E156" s="22" t="s">
        <v>8</v>
      </c>
      <c r="F156" s="358">
        <v>784.46</v>
      </c>
      <c r="G156" s="341">
        <v>784.46</v>
      </c>
      <c r="H156" s="22">
        <v>2009</v>
      </c>
    </row>
    <row r="157" spans="2:8">
      <c r="B157" s="339">
        <v>206</v>
      </c>
      <c r="C157" s="340" t="s">
        <v>350</v>
      </c>
      <c r="D157" s="22" t="s">
        <v>1291</v>
      </c>
      <c r="E157" s="22" t="s">
        <v>8</v>
      </c>
      <c r="F157" s="358">
        <v>784.46</v>
      </c>
      <c r="G157" s="341">
        <v>784.46</v>
      </c>
      <c r="H157" s="22">
        <v>2009</v>
      </c>
    </row>
    <row r="158" spans="2:8">
      <c r="B158" s="339">
        <v>207</v>
      </c>
      <c r="C158" s="340" t="s">
        <v>350</v>
      </c>
      <c r="D158" s="22" t="s">
        <v>1292</v>
      </c>
      <c r="E158" s="22" t="s">
        <v>8</v>
      </c>
      <c r="F158" s="358">
        <v>784.46</v>
      </c>
      <c r="G158" s="341">
        <v>784.46</v>
      </c>
      <c r="H158" s="22">
        <v>2009</v>
      </c>
    </row>
    <row r="159" spans="2:8">
      <c r="B159" s="339">
        <v>208</v>
      </c>
      <c r="C159" s="340" t="s">
        <v>350</v>
      </c>
      <c r="D159" s="22" t="s">
        <v>1293</v>
      </c>
      <c r="E159" s="22" t="s">
        <v>8</v>
      </c>
      <c r="F159" s="358">
        <v>784.46</v>
      </c>
      <c r="G159" s="341">
        <v>784.46</v>
      </c>
      <c r="H159" s="22">
        <v>2009</v>
      </c>
    </row>
    <row r="160" spans="2:8">
      <c r="B160" s="339">
        <v>209</v>
      </c>
      <c r="C160" s="340" t="s">
        <v>350</v>
      </c>
      <c r="D160" s="22" t="s">
        <v>1294</v>
      </c>
      <c r="E160" s="22" t="s">
        <v>8</v>
      </c>
      <c r="F160" s="358">
        <v>784.46</v>
      </c>
      <c r="G160" s="341">
        <v>784.46</v>
      </c>
      <c r="H160" s="22">
        <v>2009</v>
      </c>
    </row>
    <row r="161" spans="2:8">
      <c r="B161" s="339">
        <v>210</v>
      </c>
      <c r="C161" s="340" t="s">
        <v>350</v>
      </c>
      <c r="D161" s="22" t="s">
        <v>1266</v>
      </c>
      <c r="E161" s="22" t="s">
        <v>8</v>
      </c>
      <c r="F161" s="358">
        <v>725.9</v>
      </c>
      <c r="G161" s="341">
        <v>725.9</v>
      </c>
      <c r="H161" s="22">
        <v>2009</v>
      </c>
    </row>
    <row r="162" spans="2:8">
      <c r="B162" s="339">
        <v>211</v>
      </c>
      <c r="C162" s="340" t="s">
        <v>350</v>
      </c>
      <c r="D162" s="22" t="s">
        <v>1267</v>
      </c>
      <c r="E162" s="22" t="s">
        <v>8</v>
      </c>
      <c r="F162" s="358">
        <v>725.9</v>
      </c>
      <c r="G162" s="341">
        <v>725.9</v>
      </c>
      <c r="H162" s="22">
        <v>2009</v>
      </c>
    </row>
    <row r="163" spans="2:8">
      <c r="B163" s="339">
        <v>212</v>
      </c>
      <c r="C163" s="340" t="s">
        <v>350</v>
      </c>
      <c r="D163" s="22" t="s">
        <v>1268</v>
      </c>
      <c r="E163" s="22" t="s">
        <v>8</v>
      </c>
      <c r="F163" s="358">
        <v>725.9</v>
      </c>
      <c r="G163" s="341">
        <v>725.9</v>
      </c>
      <c r="H163" s="22">
        <v>2009</v>
      </c>
    </row>
    <row r="164" spans="2:8">
      <c r="B164" s="339">
        <v>213</v>
      </c>
      <c r="C164" s="340" t="s">
        <v>350</v>
      </c>
      <c r="D164" s="22" t="s">
        <v>1269</v>
      </c>
      <c r="E164" s="22" t="s">
        <v>8</v>
      </c>
      <c r="F164" s="358">
        <v>725.9</v>
      </c>
      <c r="G164" s="341">
        <v>725.9</v>
      </c>
      <c r="H164" s="22">
        <v>2009</v>
      </c>
    </row>
    <row r="165" spans="2:8">
      <c r="B165" s="339">
        <v>214</v>
      </c>
      <c r="C165" s="340" t="s">
        <v>350</v>
      </c>
      <c r="D165" s="22" t="s">
        <v>1270</v>
      </c>
      <c r="E165" s="22" t="s">
        <v>8</v>
      </c>
      <c r="F165" s="358">
        <v>725.9</v>
      </c>
      <c r="G165" s="341">
        <v>725.9</v>
      </c>
      <c r="H165" s="22">
        <v>2009</v>
      </c>
    </row>
    <row r="166" spans="2:8">
      <c r="B166" s="339">
        <v>215</v>
      </c>
      <c r="C166" s="340" t="s">
        <v>371</v>
      </c>
      <c r="D166" s="22" t="s">
        <v>1322</v>
      </c>
      <c r="E166" s="22" t="s">
        <v>8</v>
      </c>
      <c r="F166" s="358">
        <v>835</v>
      </c>
      <c r="G166" s="341">
        <v>500</v>
      </c>
      <c r="H166" s="22">
        <v>2007</v>
      </c>
    </row>
    <row r="167" spans="2:8">
      <c r="B167" s="339">
        <v>216</v>
      </c>
      <c r="C167" s="340" t="s">
        <v>371</v>
      </c>
      <c r="D167" s="22" t="s">
        <v>1323</v>
      </c>
      <c r="E167" s="22" t="s">
        <v>8</v>
      </c>
      <c r="F167" s="358">
        <v>835</v>
      </c>
      <c r="G167" s="341">
        <v>500</v>
      </c>
      <c r="H167" s="22">
        <v>2007</v>
      </c>
    </row>
    <row r="168" spans="2:8">
      <c r="B168" s="339">
        <v>217</v>
      </c>
      <c r="C168" s="340" t="s">
        <v>372</v>
      </c>
      <c r="D168" s="22" t="s">
        <v>373</v>
      </c>
      <c r="E168" s="22" t="s">
        <v>8</v>
      </c>
      <c r="F168" s="358">
        <v>17460.64</v>
      </c>
      <c r="G168" s="341">
        <v>15000</v>
      </c>
      <c r="H168" s="22">
        <v>2009</v>
      </c>
    </row>
    <row r="169" spans="2:8">
      <c r="B169" s="339">
        <v>218</v>
      </c>
      <c r="C169" s="340" t="s">
        <v>372</v>
      </c>
      <c r="D169" s="22" t="s">
        <v>374</v>
      </c>
      <c r="E169" s="22" t="s">
        <v>8</v>
      </c>
      <c r="F169" s="358">
        <v>17460.64</v>
      </c>
      <c r="G169" s="341">
        <v>15000</v>
      </c>
      <c r="H169" s="22">
        <v>2009</v>
      </c>
    </row>
    <row r="170" spans="2:8">
      <c r="B170" s="339">
        <v>219</v>
      </c>
      <c r="C170" s="340" t="s">
        <v>375</v>
      </c>
      <c r="D170" s="22" t="s">
        <v>1280</v>
      </c>
      <c r="E170" s="22" t="s">
        <v>8</v>
      </c>
      <c r="F170" s="358">
        <v>729.56</v>
      </c>
      <c r="G170" s="341">
        <v>729.56</v>
      </c>
      <c r="H170" s="22"/>
    </row>
    <row r="171" spans="2:8">
      <c r="B171" s="339">
        <v>220</v>
      </c>
      <c r="C171" s="340" t="s">
        <v>375</v>
      </c>
      <c r="D171" s="22" t="s">
        <v>1281</v>
      </c>
      <c r="E171" s="22" t="s">
        <v>8</v>
      </c>
      <c r="F171" s="358">
        <v>729.56</v>
      </c>
      <c r="G171" s="341">
        <v>729.56</v>
      </c>
      <c r="H171" s="22"/>
    </row>
    <row r="172" spans="2:8">
      <c r="B172" s="339">
        <v>221</v>
      </c>
      <c r="C172" s="340" t="s">
        <v>375</v>
      </c>
      <c r="D172" s="22" t="s">
        <v>1282</v>
      </c>
      <c r="E172" s="22" t="s">
        <v>8</v>
      </c>
      <c r="F172" s="358">
        <v>729.56</v>
      </c>
      <c r="G172" s="341">
        <v>729.56</v>
      </c>
      <c r="H172" s="22"/>
    </row>
    <row r="173" spans="2:8">
      <c r="B173" s="339">
        <v>222</v>
      </c>
      <c r="C173" s="340" t="s">
        <v>375</v>
      </c>
      <c r="D173" s="22" t="s">
        <v>1283</v>
      </c>
      <c r="E173" s="22" t="s">
        <v>8</v>
      </c>
      <c r="F173" s="358">
        <v>729.56</v>
      </c>
      <c r="G173" s="341">
        <v>729.56</v>
      </c>
      <c r="H173" s="22"/>
    </row>
    <row r="174" spans="2:8">
      <c r="B174" s="339">
        <v>223</v>
      </c>
      <c r="C174" s="340" t="s">
        <v>375</v>
      </c>
      <c r="D174" s="22" t="s">
        <v>1284</v>
      </c>
      <c r="E174" s="22" t="s">
        <v>8</v>
      </c>
      <c r="F174" s="358">
        <v>729.56</v>
      </c>
      <c r="G174" s="341">
        <v>729.56</v>
      </c>
      <c r="H174" s="22"/>
    </row>
    <row r="175" spans="2:8">
      <c r="B175" s="339">
        <v>231</v>
      </c>
      <c r="C175" s="340" t="s">
        <v>377</v>
      </c>
      <c r="D175" s="22" t="s">
        <v>1335</v>
      </c>
      <c r="E175" s="22" t="s">
        <v>8</v>
      </c>
      <c r="F175" s="358">
        <v>928.42</v>
      </c>
      <c r="G175" s="341">
        <v>928.42</v>
      </c>
      <c r="H175" s="22"/>
    </row>
    <row r="176" spans="2:8">
      <c r="B176" s="339">
        <v>234</v>
      </c>
      <c r="C176" s="340" t="s">
        <v>378</v>
      </c>
      <c r="D176" s="22" t="s">
        <v>1346</v>
      </c>
      <c r="E176" s="22" t="s">
        <v>8</v>
      </c>
      <c r="F176" s="358">
        <v>1367.62</v>
      </c>
      <c r="G176" s="341">
        <v>1367</v>
      </c>
      <c r="H176" s="22">
        <v>2005</v>
      </c>
    </row>
    <row r="177" spans="2:8">
      <c r="B177" s="339">
        <v>235</v>
      </c>
      <c r="C177" s="340" t="s">
        <v>378</v>
      </c>
      <c r="D177" s="22" t="s">
        <v>1347</v>
      </c>
      <c r="E177" s="22" t="s">
        <v>8</v>
      </c>
      <c r="F177" s="358">
        <v>1367.62</v>
      </c>
      <c r="G177" s="341">
        <v>1367</v>
      </c>
      <c r="H177" s="22">
        <v>2005</v>
      </c>
    </row>
    <row r="178" spans="2:8">
      <c r="B178" s="339">
        <v>236</v>
      </c>
      <c r="C178" s="340" t="s">
        <v>378</v>
      </c>
      <c r="D178" s="22" t="s">
        <v>1348</v>
      </c>
      <c r="E178" s="22" t="s">
        <v>8</v>
      </c>
      <c r="F178" s="358">
        <v>1367.62</v>
      </c>
      <c r="G178" s="341">
        <v>1367</v>
      </c>
      <c r="H178" s="22">
        <v>2005</v>
      </c>
    </row>
    <row r="179" spans="2:8">
      <c r="B179" s="339">
        <v>237</v>
      </c>
      <c r="C179" s="340" t="s">
        <v>378</v>
      </c>
      <c r="D179" s="22" t="s">
        <v>1350</v>
      </c>
      <c r="E179" s="22" t="s">
        <v>8</v>
      </c>
      <c r="F179" s="358">
        <v>1367.62</v>
      </c>
      <c r="G179" s="341">
        <v>1367</v>
      </c>
      <c r="H179" s="22">
        <v>2005</v>
      </c>
    </row>
    <row r="180" spans="2:8">
      <c r="B180" s="339">
        <v>238</v>
      </c>
      <c r="C180" s="340" t="s">
        <v>378</v>
      </c>
      <c r="D180" s="22" t="s">
        <v>1349</v>
      </c>
      <c r="E180" s="22" t="s">
        <v>8</v>
      </c>
      <c r="F180" s="358">
        <v>1367.62</v>
      </c>
      <c r="G180" s="341">
        <v>1367</v>
      </c>
      <c r="H180" s="22">
        <v>2005</v>
      </c>
    </row>
    <row r="181" spans="2:8">
      <c r="B181" s="339">
        <v>239</v>
      </c>
      <c r="C181" s="340" t="s">
        <v>378</v>
      </c>
      <c r="D181" s="22" t="s">
        <v>1351</v>
      </c>
      <c r="E181" s="22" t="s">
        <v>8</v>
      </c>
      <c r="F181" s="358">
        <v>1367.62</v>
      </c>
      <c r="G181" s="341">
        <v>1367</v>
      </c>
      <c r="H181" s="22">
        <v>2005</v>
      </c>
    </row>
    <row r="182" spans="2:8">
      <c r="B182" s="339">
        <v>240</v>
      </c>
      <c r="C182" s="340" t="s">
        <v>378</v>
      </c>
      <c r="D182" s="22" t="s">
        <v>263</v>
      </c>
      <c r="E182" s="22" t="s">
        <v>8</v>
      </c>
      <c r="F182" s="358">
        <v>651.48</v>
      </c>
      <c r="G182" s="341">
        <v>600</v>
      </c>
      <c r="H182" s="22">
        <v>2005</v>
      </c>
    </row>
    <row r="183" spans="2:8">
      <c r="B183" s="339">
        <v>241</v>
      </c>
      <c r="C183" s="340" t="s">
        <v>378</v>
      </c>
      <c r="D183" s="22" t="s">
        <v>272</v>
      </c>
      <c r="E183" s="22" t="s">
        <v>8</v>
      </c>
      <c r="F183" s="358">
        <v>819.84</v>
      </c>
      <c r="G183" s="341">
        <v>600</v>
      </c>
      <c r="H183" s="22">
        <v>2005</v>
      </c>
    </row>
    <row r="184" spans="2:8">
      <c r="B184" s="339">
        <v>242</v>
      </c>
      <c r="C184" s="340" t="s">
        <v>378</v>
      </c>
      <c r="D184" s="22" t="s">
        <v>273</v>
      </c>
      <c r="E184" s="22" t="s">
        <v>8</v>
      </c>
      <c r="F184" s="358">
        <v>819.84</v>
      </c>
      <c r="G184" s="341">
        <v>600</v>
      </c>
      <c r="H184" s="22">
        <v>2005</v>
      </c>
    </row>
    <row r="185" spans="2:8">
      <c r="B185" s="339">
        <v>243</v>
      </c>
      <c r="C185" s="340" t="s">
        <v>378</v>
      </c>
      <c r="D185" s="22" t="s">
        <v>274</v>
      </c>
      <c r="E185" s="22" t="s">
        <v>8</v>
      </c>
      <c r="F185" s="358">
        <v>819.84</v>
      </c>
      <c r="G185" s="341">
        <v>600</v>
      </c>
      <c r="H185" s="22">
        <v>2005</v>
      </c>
    </row>
    <row r="186" spans="2:8">
      <c r="B186" s="339">
        <v>244</v>
      </c>
      <c r="C186" s="340" t="s">
        <v>378</v>
      </c>
      <c r="D186" s="22" t="s">
        <v>275</v>
      </c>
      <c r="E186" s="22" t="s">
        <v>8</v>
      </c>
      <c r="F186" s="358">
        <v>819.84</v>
      </c>
      <c r="G186" s="341">
        <v>600</v>
      </c>
      <c r="H186" s="22">
        <v>2005</v>
      </c>
    </row>
    <row r="187" spans="2:8">
      <c r="B187" s="339">
        <v>245</v>
      </c>
      <c r="C187" s="340" t="s">
        <v>378</v>
      </c>
      <c r="D187" s="22" t="s">
        <v>276</v>
      </c>
      <c r="E187" s="22" t="s">
        <v>8</v>
      </c>
      <c r="F187" s="358">
        <v>819.84</v>
      </c>
      <c r="G187" s="341">
        <v>600</v>
      </c>
      <c r="H187" s="22">
        <v>2005</v>
      </c>
    </row>
    <row r="188" spans="2:8">
      <c r="B188" s="339">
        <v>246</v>
      </c>
      <c r="C188" s="340" t="s">
        <v>378</v>
      </c>
      <c r="D188" s="22" t="s">
        <v>277</v>
      </c>
      <c r="E188" s="22" t="s">
        <v>8</v>
      </c>
      <c r="F188" s="358">
        <v>819.84</v>
      </c>
      <c r="G188" s="341">
        <v>600</v>
      </c>
      <c r="H188" s="22">
        <v>2005</v>
      </c>
    </row>
    <row r="189" spans="2:8">
      <c r="B189" s="339">
        <v>247</v>
      </c>
      <c r="C189" s="340" t="s">
        <v>378</v>
      </c>
      <c r="D189" s="22" t="s">
        <v>264</v>
      </c>
      <c r="E189" s="22" t="s">
        <v>8</v>
      </c>
      <c r="F189" s="358">
        <v>651.48</v>
      </c>
      <c r="G189" s="341">
        <v>600</v>
      </c>
      <c r="H189" s="22">
        <v>2005</v>
      </c>
    </row>
    <row r="190" spans="2:8">
      <c r="B190" s="339">
        <v>248</v>
      </c>
      <c r="C190" s="340" t="s">
        <v>378</v>
      </c>
      <c r="D190" s="22" t="s">
        <v>278</v>
      </c>
      <c r="E190" s="22" t="s">
        <v>8</v>
      </c>
      <c r="F190" s="358">
        <v>819.84</v>
      </c>
      <c r="G190" s="341">
        <v>600</v>
      </c>
      <c r="H190" s="22">
        <v>2005</v>
      </c>
    </row>
    <row r="191" spans="2:8">
      <c r="B191" s="339">
        <v>249</v>
      </c>
      <c r="C191" s="340" t="s">
        <v>378</v>
      </c>
      <c r="D191" s="22" t="s">
        <v>265</v>
      </c>
      <c r="E191" s="22" t="s">
        <v>8</v>
      </c>
      <c r="F191" s="358">
        <v>651.48</v>
      </c>
      <c r="G191" s="341">
        <v>600</v>
      </c>
      <c r="H191" s="22">
        <v>2005</v>
      </c>
    </row>
    <row r="192" spans="2:8">
      <c r="B192" s="339">
        <v>250</v>
      </c>
      <c r="C192" s="340" t="s">
        <v>378</v>
      </c>
      <c r="D192" s="22" t="s">
        <v>266</v>
      </c>
      <c r="E192" s="22" t="s">
        <v>8</v>
      </c>
      <c r="F192" s="358">
        <v>651.48</v>
      </c>
      <c r="G192" s="341">
        <v>600</v>
      </c>
      <c r="H192" s="22">
        <v>2005</v>
      </c>
    </row>
    <row r="193" spans="2:8">
      <c r="B193" s="339">
        <v>251</v>
      </c>
      <c r="C193" s="340" t="s">
        <v>378</v>
      </c>
      <c r="D193" s="22" t="s">
        <v>279</v>
      </c>
      <c r="E193" s="22" t="s">
        <v>8</v>
      </c>
      <c r="F193" s="358">
        <v>819.84</v>
      </c>
      <c r="G193" s="341">
        <v>600</v>
      </c>
      <c r="H193" s="22">
        <v>2005</v>
      </c>
    </row>
    <row r="194" spans="2:8">
      <c r="B194" s="339">
        <v>252</v>
      </c>
      <c r="C194" s="340" t="s">
        <v>378</v>
      </c>
      <c r="D194" s="22" t="s">
        <v>280</v>
      </c>
      <c r="E194" s="22" t="s">
        <v>8</v>
      </c>
      <c r="F194" s="358">
        <v>819.84</v>
      </c>
      <c r="G194" s="341">
        <v>600</v>
      </c>
      <c r="H194" s="22">
        <v>2005</v>
      </c>
    </row>
    <row r="195" spans="2:8">
      <c r="B195" s="339">
        <v>253</v>
      </c>
      <c r="C195" s="340" t="s">
        <v>378</v>
      </c>
      <c r="D195" s="22" t="s">
        <v>281</v>
      </c>
      <c r="E195" s="22" t="s">
        <v>8</v>
      </c>
      <c r="F195" s="358">
        <v>819.84</v>
      </c>
      <c r="G195" s="341">
        <v>600</v>
      </c>
      <c r="H195" s="22">
        <v>2005</v>
      </c>
    </row>
    <row r="196" spans="2:8">
      <c r="B196" s="339">
        <v>254</v>
      </c>
      <c r="C196" s="340" t="s">
        <v>378</v>
      </c>
      <c r="D196" s="22" t="s">
        <v>282</v>
      </c>
      <c r="E196" s="22" t="s">
        <v>8</v>
      </c>
      <c r="F196" s="358">
        <v>819.84</v>
      </c>
      <c r="G196" s="341">
        <v>600</v>
      </c>
      <c r="H196" s="22">
        <v>2005</v>
      </c>
    </row>
    <row r="197" spans="2:8">
      <c r="B197" s="339">
        <v>255</v>
      </c>
      <c r="C197" s="340" t="s">
        <v>378</v>
      </c>
      <c r="D197" s="22" t="s">
        <v>283</v>
      </c>
      <c r="E197" s="22" t="s">
        <v>8</v>
      </c>
      <c r="F197" s="358">
        <v>819.84</v>
      </c>
      <c r="G197" s="341">
        <v>600</v>
      </c>
      <c r="H197" s="22">
        <v>2005</v>
      </c>
    </row>
    <row r="198" spans="2:8">
      <c r="B198" s="339">
        <v>256</v>
      </c>
      <c r="C198" s="340" t="s">
        <v>378</v>
      </c>
      <c r="D198" s="22" t="s">
        <v>284</v>
      </c>
      <c r="E198" s="22" t="s">
        <v>8</v>
      </c>
      <c r="F198" s="358">
        <v>819.84</v>
      </c>
      <c r="G198" s="341">
        <v>600</v>
      </c>
      <c r="H198" s="22">
        <v>2005</v>
      </c>
    </row>
    <row r="199" spans="2:8">
      <c r="B199" s="339">
        <v>257</v>
      </c>
      <c r="C199" s="340" t="s">
        <v>378</v>
      </c>
      <c r="D199" s="22" t="s">
        <v>267</v>
      </c>
      <c r="E199" s="22" t="s">
        <v>8</v>
      </c>
      <c r="F199" s="358">
        <v>651.48</v>
      </c>
      <c r="G199" s="341">
        <v>600</v>
      </c>
      <c r="H199" s="22">
        <v>2011</v>
      </c>
    </row>
    <row r="200" spans="2:8">
      <c r="B200" s="339">
        <v>258</v>
      </c>
      <c r="C200" s="340" t="s">
        <v>378</v>
      </c>
      <c r="D200" s="22" t="s">
        <v>285</v>
      </c>
      <c r="E200" s="22" t="s">
        <v>8</v>
      </c>
      <c r="F200" s="358">
        <v>819.84</v>
      </c>
      <c r="G200" s="341">
        <v>600</v>
      </c>
      <c r="H200" s="22">
        <v>2005</v>
      </c>
    </row>
    <row r="201" spans="2:8">
      <c r="B201" s="339">
        <v>259</v>
      </c>
      <c r="C201" s="340" t="s">
        <v>378</v>
      </c>
      <c r="D201" s="22" t="s">
        <v>286</v>
      </c>
      <c r="E201" s="22" t="s">
        <v>8</v>
      </c>
      <c r="F201" s="358">
        <v>819.84</v>
      </c>
      <c r="G201" s="341">
        <v>600</v>
      </c>
      <c r="H201" s="22">
        <v>2005</v>
      </c>
    </row>
    <row r="202" spans="2:8">
      <c r="B202" s="339">
        <v>260</v>
      </c>
      <c r="C202" s="340" t="s">
        <v>378</v>
      </c>
      <c r="D202" s="22" t="s">
        <v>268</v>
      </c>
      <c r="E202" s="22" t="s">
        <v>8</v>
      </c>
      <c r="F202" s="358">
        <v>651.48</v>
      </c>
      <c r="G202" s="341">
        <v>600</v>
      </c>
      <c r="H202" s="22">
        <v>2005</v>
      </c>
    </row>
    <row r="203" spans="2:8">
      <c r="B203" s="339">
        <v>261</v>
      </c>
      <c r="C203" s="340" t="s">
        <v>378</v>
      </c>
      <c r="D203" s="22" t="s">
        <v>269</v>
      </c>
      <c r="E203" s="22" t="s">
        <v>8</v>
      </c>
      <c r="F203" s="358">
        <v>651.48</v>
      </c>
      <c r="G203" s="341">
        <v>600</v>
      </c>
      <c r="H203" s="22">
        <v>2005</v>
      </c>
    </row>
    <row r="204" spans="2:8">
      <c r="B204" s="339">
        <v>262</v>
      </c>
      <c r="C204" s="340" t="s">
        <v>378</v>
      </c>
      <c r="D204" s="22" t="s">
        <v>287</v>
      </c>
      <c r="E204" s="22" t="s">
        <v>8</v>
      </c>
      <c r="F204" s="358">
        <v>819.84</v>
      </c>
      <c r="G204" s="341">
        <v>600</v>
      </c>
      <c r="H204" s="22">
        <v>2005</v>
      </c>
    </row>
    <row r="205" spans="2:8">
      <c r="B205" s="339">
        <v>263</v>
      </c>
      <c r="C205" s="340" t="s">
        <v>378</v>
      </c>
      <c r="D205" s="22" t="s">
        <v>270</v>
      </c>
      <c r="E205" s="22" t="s">
        <v>8</v>
      </c>
      <c r="F205" s="358">
        <v>651.48</v>
      </c>
      <c r="G205" s="341">
        <v>600</v>
      </c>
      <c r="H205" s="22">
        <v>2005</v>
      </c>
    </row>
    <row r="206" spans="2:8">
      <c r="B206" s="339">
        <v>264</v>
      </c>
      <c r="C206" s="340" t="s">
        <v>378</v>
      </c>
      <c r="D206" s="22" t="s">
        <v>288</v>
      </c>
      <c r="E206" s="22" t="s">
        <v>8</v>
      </c>
      <c r="F206" s="358">
        <v>819.84</v>
      </c>
      <c r="G206" s="341">
        <v>600</v>
      </c>
      <c r="H206" s="22">
        <v>2005</v>
      </c>
    </row>
    <row r="207" spans="2:8">
      <c r="B207" s="339">
        <v>265</v>
      </c>
      <c r="C207" s="340" t="s">
        <v>378</v>
      </c>
      <c r="D207" s="22" t="s">
        <v>289</v>
      </c>
      <c r="E207" s="22" t="s">
        <v>8</v>
      </c>
      <c r="F207" s="358">
        <v>819.84</v>
      </c>
      <c r="G207" s="341">
        <v>600</v>
      </c>
      <c r="H207" s="22">
        <v>2005</v>
      </c>
    </row>
    <row r="208" spans="2:8">
      <c r="B208" s="339">
        <v>266</v>
      </c>
      <c r="C208" s="340" t="s">
        <v>378</v>
      </c>
      <c r="D208" s="22" t="s">
        <v>290</v>
      </c>
      <c r="E208" s="22" t="s">
        <v>8</v>
      </c>
      <c r="F208" s="358">
        <v>819.84</v>
      </c>
      <c r="G208" s="341">
        <v>600</v>
      </c>
      <c r="H208" s="22">
        <v>2005</v>
      </c>
    </row>
    <row r="209" spans="2:8">
      <c r="B209" s="339">
        <v>267</v>
      </c>
      <c r="C209" s="340" t="s">
        <v>378</v>
      </c>
      <c r="D209" s="22" t="s">
        <v>291</v>
      </c>
      <c r="E209" s="22" t="s">
        <v>8</v>
      </c>
      <c r="F209" s="358">
        <v>819.84</v>
      </c>
      <c r="G209" s="341">
        <v>600</v>
      </c>
      <c r="H209" s="22">
        <v>2005</v>
      </c>
    </row>
    <row r="210" spans="2:8">
      <c r="B210" s="339">
        <v>268</v>
      </c>
      <c r="C210" s="340" t="s">
        <v>378</v>
      </c>
      <c r="D210" s="22" t="s">
        <v>292</v>
      </c>
      <c r="E210" s="22" t="s">
        <v>8</v>
      </c>
      <c r="F210" s="358">
        <v>819.84</v>
      </c>
      <c r="G210" s="341">
        <v>600</v>
      </c>
      <c r="H210" s="22">
        <v>2005</v>
      </c>
    </row>
    <row r="211" spans="2:8">
      <c r="B211" s="339">
        <v>269</v>
      </c>
      <c r="C211" s="340" t="s">
        <v>378</v>
      </c>
      <c r="D211" s="22" t="s">
        <v>293</v>
      </c>
      <c r="E211" s="22" t="s">
        <v>8</v>
      </c>
      <c r="F211" s="358">
        <v>819.84</v>
      </c>
      <c r="G211" s="341">
        <v>600</v>
      </c>
      <c r="H211" s="22">
        <v>2005</v>
      </c>
    </row>
    <row r="212" spans="2:8">
      <c r="B212" s="339">
        <v>270</v>
      </c>
      <c r="C212" s="340" t="s">
        <v>378</v>
      </c>
      <c r="D212" s="22" t="s">
        <v>294</v>
      </c>
      <c r="E212" s="22" t="s">
        <v>8</v>
      </c>
      <c r="F212" s="358">
        <v>819.84</v>
      </c>
      <c r="G212" s="341">
        <v>600</v>
      </c>
      <c r="H212" s="22">
        <v>2005</v>
      </c>
    </row>
    <row r="213" spans="2:8">
      <c r="B213" s="339">
        <v>271</v>
      </c>
      <c r="C213" s="340" t="s">
        <v>378</v>
      </c>
      <c r="D213" s="22" t="s">
        <v>295</v>
      </c>
      <c r="E213" s="22" t="s">
        <v>8</v>
      </c>
      <c r="F213" s="358">
        <v>819.84</v>
      </c>
      <c r="G213" s="341">
        <v>600</v>
      </c>
      <c r="H213" s="22">
        <v>2005</v>
      </c>
    </row>
    <row r="214" spans="2:8">
      <c r="B214" s="339">
        <v>272</v>
      </c>
      <c r="C214" s="340" t="s">
        <v>378</v>
      </c>
      <c r="D214" s="22" t="s">
        <v>296</v>
      </c>
      <c r="E214" s="22" t="s">
        <v>8</v>
      </c>
      <c r="F214" s="358">
        <v>819.84</v>
      </c>
      <c r="G214" s="341">
        <v>600</v>
      </c>
      <c r="H214" s="22">
        <v>2005</v>
      </c>
    </row>
    <row r="215" spans="2:8">
      <c r="B215" s="339">
        <v>273</v>
      </c>
      <c r="C215" s="340" t="s">
        <v>378</v>
      </c>
      <c r="D215" s="22" t="s">
        <v>297</v>
      </c>
      <c r="E215" s="22" t="s">
        <v>8</v>
      </c>
      <c r="F215" s="358">
        <v>819.84</v>
      </c>
      <c r="G215" s="341">
        <v>600</v>
      </c>
      <c r="H215" s="22">
        <v>2005</v>
      </c>
    </row>
    <row r="216" spans="2:8">
      <c r="B216" s="339">
        <v>274</v>
      </c>
      <c r="C216" s="340" t="s">
        <v>378</v>
      </c>
      <c r="D216" s="22" t="s">
        <v>298</v>
      </c>
      <c r="E216" s="22" t="s">
        <v>8</v>
      </c>
      <c r="F216" s="358">
        <v>819.84</v>
      </c>
      <c r="G216" s="341">
        <v>600</v>
      </c>
      <c r="H216" s="22">
        <v>2005</v>
      </c>
    </row>
    <row r="217" spans="2:8">
      <c r="B217" s="339">
        <v>294</v>
      </c>
      <c r="C217" s="340" t="s">
        <v>392</v>
      </c>
      <c r="D217" s="22" t="s">
        <v>1246</v>
      </c>
      <c r="E217" s="22" t="s">
        <v>8</v>
      </c>
      <c r="F217" s="358">
        <v>646.6</v>
      </c>
      <c r="G217" s="341">
        <v>500</v>
      </c>
      <c r="H217" s="22">
        <v>2006</v>
      </c>
    </row>
    <row r="218" spans="2:8">
      <c r="B218" s="339">
        <v>295</v>
      </c>
      <c r="C218" s="340" t="s">
        <v>392</v>
      </c>
      <c r="D218" s="22" t="s">
        <v>1247</v>
      </c>
      <c r="E218" s="22" t="s">
        <v>8</v>
      </c>
      <c r="F218" s="358">
        <v>646.6</v>
      </c>
      <c r="G218" s="341">
        <v>500</v>
      </c>
      <c r="H218" s="22">
        <v>2006</v>
      </c>
    </row>
    <row r="219" spans="2:8">
      <c r="B219" s="339">
        <v>296</v>
      </c>
      <c r="C219" s="340" t="s">
        <v>392</v>
      </c>
      <c r="D219" s="22" t="s">
        <v>1248</v>
      </c>
      <c r="E219" s="22" t="s">
        <v>8</v>
      </c>
      <c r="F219" s="358">
        <v>646.6</v>
      </c>
      <c r="G219" s="341">
        <v>500</v>
      </c>
      <c r="H219" s="22">
        <v>2006</v>
      </c>
    </row>
    <row r="220" spans="2:8">
      <c r="B220" s="339">
        <v>297</v>
      </c>
      <c r="C220" s="340" t="s">
        <v>392</v>
      </c>
      <c r="D220" s="22" t="s">
        <v>1249</v>
      </c>
      <c r="E220" s="22" t="s">
        <v>8</v>
      </c>
      <c r="F220" s="358">
        <v>646.6</v>
      </c>
      <c r="G220" s="341">
        <v>500</v>
      </c>
      <c r="H220" s="22">
        <v>2006</v>
      </c>
    </row>
    <row r="221" spans="2:8">
      <c r="B221" s="339">
        <v>298</v>
      </c>
      <c r="C221" s="340" t="s">
        <v>392</v>
      </c>
      <c r="D221" s="22" t="s">
        <v>1250</v>
      </c>
      <c r="E221" s="22" t="s">
        <v>8</v>
      </c>
      <c r="F221" s="358">
        <v>646.6</v>
      </c>
      <c r="G221" s="341">
        <v>500</v>
      </c>
      <c r="H221" s="22">
        <v>2006</v>
      </c>
    </row>
    <row r="222" spans="2:8">
      <c r="B222" s="339">
        <v>299</v>
      </c>
      <c r="C222" s="340" t="s">
        <v>392</v>
      </c>
      <c r="D222" s="22" t="s">
        <v>1251</v>
      </c>
      <c r="E222" s="22" t="s">
        <v>8</v>
      </c>
      <c r="F222" s="358">
        <v>646.6</v>
      </c>
      <c r="G222" s="341">
        <v>500</v>
      </c>
      <c r="H222" s="22">
        <v>2006</v>
      </c>
    </row>
    <row r="223" spans="2:8">
      <c r="B223" s="339">
        <v>300</v>
      </c>
      <c r="C223" s="340" t="s">
        <v>392</v>
      </c>
      <c r="D223" s="22" t="s">
        <v>1252</v>
      </c>
      <c r="E223" s="22" t="s">
        <v>8</v>
      </c>
      <c r="F223" s="358">
        <v>646.6</v>
      </c>
      <c r="G223" s="341">
        <v>500</v>
      </c>
      <c r="H223" s="22">
        <v>2006</v>
      </c>
    </row>
    <row r="224" spans="2:8">
      <c r="B224" s="339">
        <v>301</v>
      </c>
      <c r="C224" s="340" t="s">
        <v>392</v>
      </c>
      <c r="D224" s="22" t="s">
        <v>1253</v>
      </c>
      <c r="E224" s="22" t="s">
        <v>8</v>
      </c>
      <c r="F224" s="358">
        <v>646.6</v>
      </c>
      <c r="G224" s="341">
        <v>500</v>
      </c>
      <c r="H224" s="22">
        <v>2006</v>
      </c>
    </row>
    <row r="225" spans="2:8">
      <c r="B225" s="339">
        <v>302</v>
      </c>
      <c r="C225" s="340" t="s">
        <v>392</v>
      </c>
      <c r="D225" s="22" t="s">
        <v>1254</v>
      </c>
      <c r="E225" s="22" t="s">
        <v>8</v>
      </c>
      <c r="F225" s="358">
        <v>646.6</v>
      </c>
      <c r="G225" s="341">
        <v>500</v>
      </c>
      <c r="H225" s="22">
        <v>2006</v>
      </c>
    </row>
    <row r="226" spans="2:8">
      <c r="B226" s="339">
        <v>303</v>
      </c>
      <c r="C226" s="340" t="s">
        <v>392</v>
      </c>
      <c r="D226" s="22" t="s">
        <v>1255</v>
      </c>
      <c r="E226" s="22" t="s">
        <v>8</v>
      </c>
      <c r="F226" s="358">
        <v>646.6</v>
      </c>
      <c r="G226" s="341">
        <v>500</v>
      </c>
      <c r="H226" s="22">
        <v>2006</v>
      </c>
    </row>
    <row r="227" spans="2:8">
      <c r="B227" s="339">
        <v>304</v>
      </c>
      <c r="C227" s="340" t="s">
        <v>392</v>
      </c>
      <c r="D227" s="22" t="s">
        <v>1256</v>
      </c>
      <c r="E227" s="22" t="s">
        <v>8</v>
      </c>
      <c r="F227" s="358">
        <v>646.6</v>
      </c>
      <c r="G227" s="341">
        <v>500</v>
      </c>
      <c r="H227" s="22">
        <v>2006</v>
      </c>
    </row>
    <row r="228" spans="2:8">
      <c r="B228" s="339">
        <v>305</v>
      </c>
      <c r="C228" s="340" t="s">
        <v>392</v>
      </c>
      <c r="D228" s="22" t="s">
        <v>1257</v>
      </c>
      <c r="E228" s="22" t="s">
        <v>8</v>
      </c>
      <c r="F228" s="358">
        <v>646.6</v>
      </c>
      <c r="G228" s="341">
        <v>500</v>
      </c>
      <c r="H228" s="22">
        <v>2006</v>
      </c>
    </row>
    <row r="229" spans="2:8">
      <c r="B229" s="339">
        <v>306</v>
      </c>
      <c r="C229" s="340" t="s">
        <v>392</v>
      </c>
      <c r="D229" s="22" t="s">
        <v>1258</v>
      </c>
      <c r="E229" s="22" t="s">
        <v>8</v>
      </c>
      <c r="F229" s="358">
        <v>646.6</v>
      </c>
      <c r="G229" s="341">
        <v>500</v>
      </c>
      <c r="H229" s="22">
        <v>2006</v>
      </c>
    </row>
    <row r="230" spans="2:8">
      <c r="B230" s="339">
        <v>307</v>
      </c>
      <c r="C230" s="340" t="s">
        <v>392</v>
      </c>
      <c r="D230" s="22" t="s">
        <v>1259</v>
      </c>
      <c r="E230" s="22" t="s">
        <v>8</v>
      </c>
      <c r="F230" s="358">
        <v>646.6</v>
      </c>
      <c r="G230" s="341">
        <v>500</v>
      </c>
      <c r="H230" s="22">
        <v>2006</v>
      </c>
    </row>
    <row r="231" spans="2:8">
      <c r="B231" s="339">
        <v>309</v>
      </c>
      <c r="C231" s="340" t="s">
        <v>393</v>
      </c>
      <c r="D231" s="22" t="s">
        <v>299</v>
      </c>
      <c r="E231" s="22" t="s">
        <v>8</v>
      </c>
      <c r="F231" s="358">
        <v>949.16</v>
      </c>
      <c r="G231" s="341">
        <v>600</v>
      </c>
      <c r="H231" s="22">
        <v>2004</v>
      </c>
    </row>
    <row r="232" spans="2:8">
      <c r="B232" s="339">
        <v>319</v>
      </c>
      <c r="C232" s="340" t="s">
        <v>394</v>
      </c>
      <c r="D232" s="22" t="s">
        <v>395</v>
      </c>
      <c r="E232" s="22" t="s">
        <v>8</v>
      </c>
      <c r="F232" s="358">
        <v>50670.26</v>
      </c>
      <c r="G232" s="341">
        <v>50670.26</v>
      </c>
      <c r="H232" s="22">
        <v>2009</v>
      </c>
    </row>
    <row r="233" spans="2:8">
      <c r="B233" s="339">
        <v>320</v>
      </c>
      <c r="C233" s="340" t="s">
        <v>396</v>
      </c>
      <c r="D233" s="22" t="s">
        <v>397</v>
      </c>
      <c r="E233" s="22" t="s">
        <v>15</v>
      </c>
      <c r="F233" s="358">
        <v>5206.26</v>
      </c>
      <c r="G233" s="341">
        <v>4000</v>
      </c>
      <c r="H233" s="22"/>
    </row>
    <row r="234" spans="2:8">
      <c r="B234" s="339">
        <v>337</v>
      </c>
      <c r="C234" s="340" t="s">
        <v>398</v>
      </c>
      <c r="D234" s="22" t="s">
        <v>310</v>
      </c>
      <c r="E234" s="22" t="s">
        <v>8</v>
      </c>
      <c r="F234" s="358">
        <v>1726</v>
      </c>
      <c r="G234" s="341">
        <v>1726</v>
      </c>
      <c r="H234" s="22">
        <v>2005</v>
      </c>
    </row>
    <row r="235" spans="2:8">
      <c r="B235" s="339">
        <v>338</v>
      </c>
      <c r="C235" s="340" t="s">
        <v>398</v>
      </c>
      <c r="D235" s="22" t="s">
        <v>311</v>
      </c>
      <c r="E235" s="22" t="s">
        <v>8</v>
      </c>
      <c r="F235" s="358">
        <v>1726.3</v>
      </c>
      <c r="G235" s="341">
        <v>1726.3</v>
      </c>
      <c r="H235" s="22">
        <v>2005</v>
      </c>
    </row>
    <row r="236" spans="2:8">
      <c r="B236" s="339">
        <v>339</v>
      </c>
      <c r="C236" s="340" t="s">
        <v>398</v>
      </c>
      <c r="D236" s="22" t="s">
        <v>312</v>
      </c>
      <c r="E236" s="22" t="s">
        <v>8</v>
      </c>
      <c r="F236" s="358">
        <v>1726.3</v>
      </c>
      <c r="G236" s="341">
        <v>1726.3</v>
      </c>
      <c r="H236" s="22">
        <v>2005</v>
      </c>
    </row>
    <row r="237" spans="2:8">
      <c r="B237" s="339">
        <v>340</v>
      </c>
      <c r="C237" s="340" t="s">
        <v>398</v>
      </c>
      <c r="D237" s="22" t="s">
        <v>313</v>
      </c>
      <c r="E237" s="22" t="s">
        <v>8</v>
      </c>
      <c r="F237" s="358">
        <v>1726.3</v>
      </c>
      <c r="G237" s="341">
        <v>1726.3</v>
      </c>
      <c r="H237" s="22">
        <v>2005</v>
      </c>
    </row>
    <row r="238" spans="2:8">
      <c r="B238" s="339">
        <v>341</v>
      </c>
      <c r="C238" s="340" t="s">
        <v>398</v>
      </c>
      <c r="D238" s="22" t="s">
        <v>314</v>
      </c>
      <c r="E238" s="22" t="s">
        <v>8</v>
      </c>
      <c r="F238" s="358">
        <v>1726.3</v>
      </c>
      <c r="G238" s="341">
        <v>1726.3</v>
      </c>
      <c r="H238" s="22">
        <v>2005</v>
      </c>
    </row>
    <row r="239" spans="2:8">
      <c r="B239" s="339">
        <v>342</v>
      </c>
      <c r="C239" s="340" t="s">
        <v>398</v>
      </c>
      <c r="D239" s="22" t="s">
        <v>315</v>
      </c>
      <c r="E239" s="22" t="s">
        <v>8</v>
      </c>
      <c r="F239" s="358">
        <v>1726.3</v>
      </c>
      <c r="G239" s="341">
        <v>1726.3</v>
      </c>
      <c r="H239" s="22">
        <v>2005</v>
      </c>
    </row>
    <row r="240" spans="2:8">
      <c r="B240" s="339">
        <v>343</v>
      </c>
      <c r="C240" s="340" t="s">
        <v>398</v>
      </c>
      <c r="D240" s="22" t="s">
        <v>316</v>
      </c>
      <c r="E240" s="22" t="s">
        <v>8</v>
      </c>
      <c r="F240" s="358">
        <v>1726.3</v>
      </c>
      <c r="G240" s="341">
        <v>1726.3</v>
      </c>
      <c r="H240" s="22">
        <v>2005</v>
      </c>
    </row>
    <row r="241" spans="2:8">
      <c r="B241" s="339">
        <v>344</v>
      </c>
      <c r="C241" s="340" t="s">
        <v>398</v>
      </c>
      <c r="D241" s="22" t="s">
        <v>317</v>
      </c>
      <c r="E241" s="22" t="s">
        <v>8</v>
      </c>
      <c r="F241" s="358">
        <v>1726.3</v>
      </c>
      <c r="G241" s="341">
        <v>1726.3</v>
      </c>
      <c r="H241" s="22">
        <v>2005</v>
      </c>
    </row>
    <row r="242" spans="2:8">
      <c r="B242" s="339">
        <v>345</v>
      </c>
      <c r="C242" s="340" t="s">
        <v>398</v>
      </c>
      <c r="D242" s="22" t="s">
        <v>317</v>
      </c>
      <c r="E242" s="22" t="s">
        <v>8</v>
      </c>
      <c r="F242" s="358">
        <v>1726.3</v>
      </c>
      <c r="G242" s="341">
        <v>1726.3</v>
      </c>
      <c r="H242" s="22">
        <v>2005</v>
      </c>
    </row>
    <row r="243" spans="2:8">
      <c r="B243" s="339">
        <v>346</v>
      </c>
      <c r="C243" s="340" t="s">
        <v>398</v>
      </c>
      <c r="D243" s="22" t="s">
        <v>318</v>
      </c>
      <c r="E243" s="22" t="s">
        <v>8</v>
      </c>
      <c r="F243" s="358">
        <v>1726.3</v>
      </c>
      <c r="G243" s="341">
        <v>1726.3</v>
      </c>
      <c r="H243" s="22">
        <v>2005</v>
      </c>
    </row>
    <row r="244" spans="2:8">
      <c r="B244" s="339">
        <v>347</v>
      </c>
      <c r="C244" s="340" t="s">
        <v>398</v>
      </c>
      <c r="D244" s="22" t="s">
        <v>319</v>
      </c>
      <c r="E244" s="22" t="s">
        <v>8</v>
      </c>
      <c r="F244" s="358">
        <v>1726.3</v>
      </c>
      <c r="G244" s="341">
        <v>1726.3</v>
      </c>
      <c r="H244" s="22">
        <v>2005</v>
      </c>
    </row>
    <row r="245" spans="2:8">
      <c r="B245" s="339">
        <v>348</v>
      </c>
      <c r="C245" s="340" t="s">
        <v>398</v>
      </c>
      <c r="D245" s="22" t="s">
        <v>320</v>
      </c>
      <c r="E245" s="22" t="s">
        <v>8</v>
      </c>
      <c r="F245" s="358">
        <v>1726.3</v>
      </c>
      <c r="G245" s="341">
        <v>1726.3</v>
      </c>
      <c r="H245" s="22">
        <v>2005</v>
      </c>
    </row>
    <row r="246" spans="2:8">
      <c r="B246" s="339">
        <v>349</v>
      </c>
      <c r="C246" s="340" t="s">
        <v>398</v>
      </c>
      <c r="D246" s="22" t="s">
        <v>321</v>
      </c>
      <c r="E246" s="22" t="s">
        <v>8</v>
      </c>
      <c r="F246" s="358">
        <v>1726.3</v>
      </c>
      <c r="G246" s="341">
        <v>1726.3</v>
      </c>
      <c r="H246" s="22">
        <v>2005</v>
      </c>
    </row>
    <row r="247" spans="2:8">
      <c r="B247" s="339">
        <v>350</v>
      </c>
      <c r="C247" s="340" t="s">
        <v>398</v>
      </c>
      <c r="D247" s="22" t="s">
        <v>322</v>
      </c>
      <c r="E247" s="22" t="s">
        <v>8</v>
      </c>
      <c r="F247" s="358">
        <v>1726.3</v>
      </c>
      <c r="G247" s="341">
        <v>1726.3</v>
      </c>
      <c r="H247" s="22">
        <v>2005</v>
      </c>
    </row>
    <row r="248" spans="2:8">
      <c r="B248" s="339">
        <v>351</v>
      </c>
      <c r="C248" s="340" t="s">
        <v>398</v>
      </c>
      <c r="D248" s="22" t="s">
        <v>323</v>
      </c>
      <c r="E248" s="22" t="s">
        <v>8</v>
      </c>
      <c r="F248" s="358">
        <v>1726.3</v>
      </c>
      <c r="G248" s="341">
        <v>1726.3</v>
      </c>
      <c r="H248" s="22">
        <v>2005</v>
      </c>
    </row>
    <row r="249" spans="2:8">
      <c r="B249" s="339">
        <v>352</v>
      </c>
      <c r="C249" s="340" t="s">
        <v>398</v>
      </c>
      <c r="D249" s="22" t="s">
        <v>324</v>
      </c>
      <c r="E249" s="22" t="s">
        <v>8</v>
      </c>
      <c r="F249" s="358">
        <v>1726.3</v>
      </c>
      <c r="G249" s="341">
        <v>1726.3</v>
      </c>
      <c r="H249" s="22">
        <v>2005</v>
      </c>
    </row>
    <row r="250" spans="2:8">
      <c r="B250" s="339">
        <v>353</v>
      </c>
      <c r="C250" s="340" t="s">
        <v>398</v>
      </c>
      <c r="D250" s="22" t="s">
        <v>325</v>
      </c>
      <c r="E250" s="22" t="s">
        <v>8</v>
      </c>
      <c r="F250" s="358">
        <v>1726.3</v>
      </c>
      <c r="G250" s="341">
        <v>1726.3</v>
      </c>
      <c r="H250" s="22">
        <v>2005</v>
      </c>
    </row>
    <row r="251" spans="2:8">
      <c r="B251" s="339">
        <v>354</v>
      </c>
      <c r="C251" s="340" t="s">
        <v>398</v>
      </c>
      <c r="D251" s="22" t="s">
        <v>326</v>
      </c>
      <c r="E251" s="22" t="s">
        <v>8</v>
      </c>
      <c r="F251" s="358">
        <v>1726.3</v>
      </c>
      <c r="G251" s="341">
        <v>1726.3</v>
      </c>
      <c r="H251" s="22">
        <v>2005</v>
      </c>
    </row>
    <row r="252" spans="2:8">
      <c r="B252" s="339">
        <v>355</v>
      </c>
      <c r="C252" s="340" t="s">
        <v>398</v>
      </c>
      <c r="D252" s="22" t="s">
        <v>327</v>
      </c>
      <c r="E252" s="22" t="s">
        <v>8</v>
      </c>
      <c r="F252" s="358">
        <v>1726.3</v>
      </c>
      <c r="G252" s="341">
        <v>1726.3</v>
      </c>
      <c r="H252" s="22">
        <v>2005</v>
      </c>
    </row>
    <row r="253" spans="2:8">
      <c r="B253" s="339">
        <v>356</v>
      </c>
      <c r="C253" s="340" t="s">
        <v>398</v>
      </c>
      <c r="D253" s="22" t="s">
        <v>328</v>
      </c>
      <c r="E253" s="22" t="s">
        <v>8</v>
      </c>
      <c r="F253" s="358">
        <v>1726.3</v>
      </c>
      <c r="G253" s="341">
        <v>1726.3</v>
      </c>
      <c r="H253" s="22">
        <v>2005</v>
      </c>
    </row>
    <row r="254" spans="2:8">
      <c r="B254" s="339">
        <v>357</v>
      </c>
      <c r="C254" s="340" t="s">
        <v>398</v>
      </c>
      <c r="D254" s="22" t="s">
        <v>324</v>
      </c>
      <c r="E254" s="22" t="s">
        <v>8</v>
      </c>
      <c r="F254" s="358">
        <v>1726.3</v>
      </c>
      <c r="G254" s="341">
        <v>1726.3</v>
      </c>
      <c r="H254" s="22">
        <v>2005</v>
      </c>
    </row>
    <row r="255" spans="2:8">
      <c r="B255" s="339">
        <v>358</v>
      </c>
      <c r="C255" s="340" t="s">
        <v>398</v>
      </c>
      <c r="D255" s="22" t="s">
        <v>329</v>
      </c>
      <c r="E255" s="22" t="s">
        <v>8</v>
      </c>
      <c r="F255" s="358">
        <v>1726.3</v>
      </c>
      <c r="G255" s="341">
        <v>1726.3</v>
      </c>
      <c r="H255" s="22">
        <v>2005</v>
      </c>
    </row>
    <row r="256" spans="2:8">
      <c r="B256" s="339">
        <v>359</v>
      </c>
      <c r="C256" s="340" t="s">
        <v>398</v>
      </c>
      <c r="D256" s="22" t="s">
        <v>330</v>
      </c>
      <c r="E256" s="22" t="s">
        <v>8</v>
      </c>
      <c r="F256" s="358">
        <v>1726.3</v>
      </c>
      <c r="G256" s="341">
        <v>1726.3</v>
      </c>
      <c r="H256" s="22">
        <v>2005</v>
      </c>
    </row>
    <row r="257" spans="2:8">
      <c r="B257" s="339">
        <v>360</v>
      </c>
      <c r="C257" s="340" t="s">
        <v>398</v>
      </c>
      <c r="D257" s="22" t="s">
        <v>331</v>
      </c>
      <c r="E257" s="22" t="s">
        <v>8</v>
      </c>
      <c r="F257" s="358">
        <v>1726.3</v>
      </c>
      <c r="G257" s="341">
        <v>1726.3</v>
      </c>
      <c r="H257" s="22">
        <v>2005</v>
      </c>
    </row>
    <row r="258" spans="2:8">
      <c r="B258" s="339">
        <v>361</v>
      </c>
      <c r="C258" s="340" t="s">
        <v>398</v>
      </c>
      <c r="D258" s="22" t="s">
        <v>332</v>
      </c>
      <c r="E258" s="22" t="s">
        <v>8</v>
      </c>
      <c r="F258" s="358">
        <v>1726.3</v>
      </c>
      <c r="G258" s="341">
        <v>1726.3</v>
      </c>
      <c r="H258" s="22">
        <v>2005</v>
      </c>
    </row>
    <row r="259" spans="2:8">
      <c r="B259" s="339">
        <v>362</v>
      </c>
      <c r="C259" s="340" t="s">
        <v>398</v>
      </c>
      <c r="D259" s="22" t="s">
        <v>333</v>
      </c>
      <c r="E259" s="22" t="s">
        <v>8</v>
      </c>
      <c r="F259" s="358">
        <v>1726.3</v>
      </c>
      <c r="G259" s="341">
        <v>1726.3</v>
      </c>
      <c r="H259" s="22">
        <v>2005</v>
      </c>
    </row>
    <row r="260" spans="2:8">
      <c r="B260" s="339">
        <v>363</v>
      </c>
      <c r="C260" s="340" t="s">
        <v>398</v>
      </c>
      <c r="D260" s="22" t="s">
        <v>334</v>
      </c>
      <c r="E260" s="22" t="s">
        <v>8</v>
      </c>
      <c r="F260" s="358">
        <v>1726.3</v>
      </c>
      <c r="G260" s="341">
        <v>1726.3</v>
      </c>
      <c r="H260" s="22">
        <v>2005</v>
      </c>
    </row>
    <row r="261" spans="2:8">
      <c r="B261" s="339">
        <v>364</v>
      </c>
      <c r="C261" s="340" t="s">
        <v>398</v>
      </c>
      <c r="D261" s="22" t="s">
        <v>335</v>
      </c>
      <c r="E261" s="22" t="s">
        <v>8</v>
      </c>
      <c r="F261" s="358">
        <v>1726.3</v>
      </c>
      <c r="G261" s="341">
        <v>1726.3</v>
      </c>
      <c r="H261" s="22">
        <v>2005</v>
      </c>
    </row>
    <row r="262" spans="2:8">
      <c r="B262" s="339">
        <v>365</v>
      </c>
      <c r="C262" s="340" t="s">
        <v>398</v>
      </c>
      <c r="D262" s="22" t="s">
        <v>336</v>
      </c>
      <c r="E262" s="22" t="s">
        <v>8</v>
      </c>
      <c r="F262" s="358">
        <v>1726.3</v>
      </c>
      <c r="G262" s="341">
        <v>1726.3</v>
      </c>
      <c r="H262" s="22">
        <v>2005</v>
      </c>
    </row>
    <row r="263" spans="2:8">
      <c r="B263" s="339">
        <v>366</v>
      </c>
      <c r="C263" s="340" t="s">
        <v>398</v>
      </c>
      <c r="D263" s="22" t="s">
        <v>337</v>
      </c>
      <c r="E263" s="22" t="s">
        <v>8</v>
      </c>
      <c r="F263" s="358">
        <v>1726.3</v>
      </c>
      <c r="G263" s="341">
        <v>1726.3</v>
      </c>
      <c r="H263" s="22">
        <v>2005</v>
      </c>
    </row>
    <row r="264" spans="2:8">
      <c r="B264" s="339">
        <v>367</v>
      </c>
      <c r="C264" s="340" t="s">
        <v>398</v>
      </c>
      <c r="D264" s="22" t="s">
        <v>338</v>
      </c>
      <c r="E264" s="22" t="s">
        <v>8</v>
      </c>
      <c r="F264" s="358">
        <v>1726.3</v>
      </c>
      <c r="G264" s="341">
        <v>1726.3</v>
      </c>
      <c r="H264" s="22">
        <v>2005</v>
      </c>
    </row>
    <row r="265" spans="2:8">
      <c r="B265" s="339">
        <v>368</v>
      </c>
      <c r="C265" s="340" t="s">
        <v>398</v>
      </c>
      <c r="D265" s="22" t="s">
        <v>339</v>
      </c>
      <c r="E265" s="22" t="s">
        <v>8</v>
      </c>
      <c r="F265" s="358">
        <v>1726.3</v>
      </c>
      <c r="G265" s="341">
        <v>1726.3</v>
      </c>
      <c r="H265" s="22">
        <v>2005</v>
      </c>
    </row>
    <row r="266" spans="2:8">
      <c r="B266" s="339">
        <v>369</v>
      </c>
      <c r="C266" s="340" t="s">
        <v>398</v>
      </c>
      <c r="D266" s="22" t="s">
        <v>340</v>
      </c>
      <c r="E266" s="22" t="s">
        <v>8</v>
      </c>
      <c r="F266" s="358">
        <v>1726.3</v>
      </c>
      <c r="G266" s="341">
        <v>1726.3</v>
      </c>
      <c r="H266" s="22">
        <v>2005</v>
      </c>
    </row>
    <row r="267" spans="2:8">
      <c r="B267" s="339">
        <v>370</v>
      </c>
      <c r="C267" s="340" t="s">
        <v>398</v>
      </c>
      <c r="D267" s="22" t="s">
        <v>341</v>
      </c>
      <c r="E267" s="22" t="s">
        <v>8</v>
      </c>
      <c r="F267" s="358">
        <v>1726.3</v>
      </c>
      <c r="G267" s="341">
        <v>1726.3</v>
      </c>
      <c r="H267" s="22">
        <v>2005</v>
      </c>
    </row>
    <row r="268" spans="2:8">
      <c r="B268" s="339">
        <v>398</v>
      </c>
      <c r="C268" s="340" t="s">
        <v>399</v>
      </c>
      <c r="D268" s="22" t="s">
        <v>1398</v>
      </c>
      <c r="E268" s="22" t="s">
        <v>8</v>
      </c>
      <c r="F268" s="358">
        <v>1891</v>
      </c>
      <c r="G268" s="341">
        <v>1800</v>
      </c>
      <c r="H268" s="22">
        <v>2006</v>
      </c>
    </row>
    <row r="269" spans="2:8">
      <c r="B269" s="339">
        <v>399</v>
      </c>
      <c r="C269" s="340" t="s">
        <v>399</v>
      </c>
      <c r="D269" s="22" t="s">
        <v>342</v>
      </c>
      <c r="E269" s="22" t="s">
        <v>8</v>
      </c>
      <c r="F269" s="358">
        <v>1891</v>
      </c>
      <c r="G269" s="341">
        <v>1891</v>
      </c>
      <c r="H269" s="22">
        <v>2006</v>
      </c>
    </row>
    <row r="270" spans="2:8">
      <c r="B270" s="339">
        <v>400</v>
      </c>
      <c r="C270" s="340" t="s">
        <v>399</v>
      </c>
      <c r="D270" s="22" t="s">
        <v>343</v>
      </c>
      <c r="E270" s="22" t="s">
        <v>8</v>
      </c>
      <c r="F270" s="358">
        <v>1891</v>
      </c>
      <c r="G270" s="341">
        <v>1891</v>
      </c>
      <c r="H270" s="22">
        <v>2006</v>
      </c>
    </row>
    <row r="271" spans="2:8">
      <c r="B271" s="339">
        <v>401</v>
      </c>
      <c r="C271" s="340" t="s">
        <v>399</v>
      </c>
      <c r="D271" s="22" t="s">
        <v>344</v>
      </c>
      <c r="E271" s="22" t="s">
        <v>8</v>
      </c>
      <c r="F271" s="358">
        <v>1891</v>
      </c>
      <c r="G271" s="341">
        <v>1891</v>
      </c>
      <c r="H271" s="22">
        <v>2006</v>
      </c>
    </row>
    <row r="272" spans="2:8">
      <c r="B272" s="339">
        <v>402</v>
      </c>
      <c r="C272" s="340" t="s">
        <v>399</v>
      </c>
      <c r="D272" s="22" t="s">
        <v>345</v>
      </c>
      <c r="E272" s="22" t="s">
        <v>8</v>
      </c>
      <c r="F272" s="358">
        <v>1891</v>
      </c>
      <c r="G272" s="341">
        <v>1891</v>
      </c>
      <c r="H272" s="22">
        <v>2006</v>
      </c>
    </row>
    <row r="273" spans="2:8">
      <c r="B273" s="339">
        <v>405</v>
      </c>
      <c r="C273" s="340" t="s">
        <v>399</v>
      </c>
      <c r="D273" s="22" t="s">
        <v>346</v>
      </c>
      <c r="E273" s="22" t="s">
        <v>8</v>
      </c>
      <c r="F273" s="358">
        <v>1891</v>
      </c>
      <c r="G273" s="341">
        <v>1891</v>
      </c>
      <c r="H273" s="22">
        <v>2006</v>
      </c>
    </row>
    <row r="274" spans="2:8">
      <c r="B274" s="339">
        <v>406</v>
      </c>
      <c r="C274" s="340" t="s">
        <v>399</v>
      </c>
      <c r="D274" s="22" t="s">
        <v>347</v>
      </c>
      <c r="E274" s="22" t="s">
        <v>8</v>
      </c>
      <c r="F274" s="358">
        <v>1891</v>
      </c>
      <c r="G274" s="341">
        <v>1891</v>
      </c>
      <c r="H274" s="22">
        <v>2006</v>
      </c>
    </row>
    <row r="275" spans="2:8">
      <c r="B275" s="339">
        <v>413</v>
      </c>
      <c r="C275" s="340" t="s">
        <v>400</v>
      </c>
      <c r="D275" s="22" t="s">
        <v>91</v>
      </c>
      <c r="E275" s="22" t="s">
        <v>8</v>
      </c>
      <c r="F275" s="358">
        <v>2739.99</v>
      </c>
      <c r="G275" s="341">
        <v>2000</v>
      </c>
      <c r="H275" s="22">
        <v>2007</v>
      </c>
    </row>
    <row r="276" spans="2:8">
      <c r="B276" s="339">
        <v>414</v>
      </c>
      <c r="C276" s="340" t="s">
        <v>400</v>
      </c>
      <c r="D276" s="22" t="s">
        <v>92</v>
      </c>
      <c r="E276" s="22" t="s">
        <v>8</v>
      </c>
      <c r="F276" s="358">
        <v>2739.99</v>
      </c>
      <c r="G276" s="341">
        <v>2000</v>
      </c>
      <c r="H276" s="22">
        <v>2007</v>
      </c>
    </row>
    <row r="277" spans="2:8">
      <c r="B277" s="339">
        <v>415</v>
      </c>
      <c r="C277" s="340" t="s">
        <v>400</v>
      </c>
      <c r="D277" s="22" t="s">
        <v>93</v>
      </c>
      <c r="E277" s="22" t="s">
        <v>8</v>
      </c>
      <c r="F277" s="358">
        <v>2739.99</v>
      </c>
      <c r="G277" s="341">
        <v>2000</v>
      </c>
      <c r="H277" s="22">
        <v>2007</v>
      </c>
    </row>
    <row r="278" spans="2:8">
      <c r="B278" s="339">
        <v>416</v>
      </c>
      <c r="C278" s="340" t="s">
        <v>401</v>
      </c>
      <c r="D278" s="22" t="s">
        <v>1440</v>
      </c>
      <c r="E278" s="22" t="s">
        <v>8</v>
      </c>
      <c r="F278" s="358">
        <v>2072.7800000000002</v>
      </c>
      <c r="G278" s="341">
        <v>2000</v>
      </c>
      <c r="H278" s="22">
        <v>2007</v>
      </c>
    </row>
    <row r="279" spans="2:8">
      <c r="B279" s="339">
        <v>417</v>
      </c>
      <c r="C279" s="340" t="s">
        <v>401</v>
      </c>
      <c r="D279" s="22" t="s">
        <v>1441</v>
      </c>
      <c r="E279" s="22" t="s">
        <v>8</v>
      </c>
      <c r="F279" s="358">
        <v>2072.7800000000002</v>
      </c>
      <c r="G279" s="341">
        <v>2000</v>
      </c>
      <c r="H279" s="22">
        <v>2007</v>
      </c>
    </row>
    <row r="280" spans="2:8">
      <c r="B280" s="339">
        <v>418</v>
      </c>
      <c r="C280" s="340" t="s">
        <v>401</v>
      </c>
      <c r="D280" s="22" t="s">
        <v>1442</v>
      </c>
      <c r="E280" s="22" t="s">
        <v>8</v>
      </c>
      <c r="F280" s="358">
        <v>2072.7800000000002</v>
      </c>
      <c r="G280" s="341">
        <v>2000</v>
      </c>
      <c r="H280" s="22">
        <v>2007</v>
      </c>
    </row>
    <row r="281" spans="2:8">
      <c r="B281" s="339">
        <v>419</v>
      </c>
      <c r="C281" s="340" t="s">
        <v>401</v>
      </c>
      <c r="D281" s="22" t="s">
        <v>1443</v>
      </c>
      <c r="E281" s="22" t="s">
        <v>8</v>
      </c>
      <c r="F281" s="358">
        <v>2072.7800000000002</v>
      </c>
      <c r="G281" s="341">
        <v>2000</v>
      </c>
      <c r="H281" s="22">
        <v>2007</v>
      </c>
    </row>
    <row r="282" spans="2:8">
      <c r="B282" s="339">
        <v>420</v>
      </c>
      <c r="C282" s="340" t="s">
        <v>401</v>
      </c>
      <c r="D282" s="22" t="s">
        <v>1444</v>
      </c>
      <c r="E282" s="22" t="s">
        <v>8</v>
      </c>
      <c r="F282" s="358">
        <v>2072.7800000000002</v>
      </c>
      <c r="G282" s="341">
        <v>2000</v>
      </c>
      <c r="H282" s="22">
        <v>2007</v>
      </c>
    </row>
    <row r="283" spans="2:8">
      <c r="B283" s="339">
        <v>421</v>
      </c>
      <c r="C283" s="340" t="s">
        <v>401</v>
      </c>
      <c r="D283" s="22" t="s">
        <v>1445</v>
      </c>
      <c r="E283" s="22" t="s">
        <v>8</v>
      </c>
      <c r="F283" s="358">
        <v>2072.7800000000002</v>
      </c>
      <c r="G283" s="341">
        <v>2000</v>
      </c>
      <c r="H283" s="22">
        <v>2007</v>
      </c>
    </row>
    <row r="284" spans="2:8">
      <c r="B284" s="339">
        <v>422</v>
      </c>
      <c r="C284" s="340" t="s">
        <v>401</v>
      </c>
      <c r="D284" s="22" t="s">
        <v>1446</v>
      </c>
      <c r="E284" s="22" t="s">
        <v>8</v>
      </c>
      <c r="F284" s="358">
        <v>2072.7800000000002</v>
      </c>
      <c r="G284" s="341">
        <v>2000</v>
      </c>
      <c r="H284" s="22">
        <v>2007</v>
      </c>
    </row>
    <row r="285" spans="2:8">
      <c r="B285" s="339">
        <v>423</v>
      </c>
      <c r="C285" s="340" t="s">
        <v>401</v>
      </c>
      <c r="D285" s="22" t="s">
        <v>1447</v>
      </c>
      <c r="E285" s="22" t="s">
        <v>8</v>
      </c>
      <c r="F285" s="358">
        <v>2072.7800000000002</v>
      </c>
      <c r="G285" s="341">
        <v>2000</v>
      </c>
      <c r="H285" s="22">
        <v>2007</v>
      </c>
    </row>
    <row r="286" spans="2:8">
      <c r="B286" s="339">
        <v>424</v>
      </c>
      <c r="C286" s="340" t="s">
        <v>401</v>
      </c>
      <c r="D286" s="22" t="s">
        <v>1448</v>
      </c>
      <c r="E286" s="22" t="s">
        <v>8</v>
      </c>
      <c r="F286" s="358">
        <v>2072.7800000000002</v>
      </c>
      <c r="G286" s="341">
        <v>2000</v>
      </c>
      <c r="H286" s="22">
        <v>2007</v>
      </c>
    </row>
    <row r="287" spans="2:8">
      <c r="B287" s="339">
        <v>426</v>
      </c>
      <c r="C287" s="340" t="s">
        <v>402</v>
      </c>
      <c r="D287" s="22" t="s">
        <v>1403</v>
      </c>
      <c r="E287" s="22" t="s">
        <v>8</v>
      </c>
      <c r="F287" s="358">
        <v>2016.29</v>
      </c>
      <c r="G287" s="341">
        <v>2000</v>
      </c>
      <c r="H287" s="22">
        <v>2007</v>
      </c>
    </row>
    <row r="288" spans="2:8">
      <c r="B288" s="339">
        <v>427</v>
      </c>
      <c r="C288" s="340" t="s">
        <v>402</v>
      </c>
      <c r="D288" s="22" t="s">
        <v>1404</v>
      </c>
      <c r="E288" s="22" t="s">
        <v>8</v>
      </c>
      <c r="F288" s="358">
        <v>2016.29</v>
      </c>
      <c r="G288" s="341">
        <v>2000</v>
      </c>
      <c r="H288" s="22">
        <v>2007</v>
      </c>
    </row>
    <row r="289" spans="2:8">
      <c r="B289" s="339">
        <v>428</v>
      </c>
      <c r="C289" s="340" t="s">
        <v>402</v>
      </c>
      <c r="D289" s="22" t="s">
        <v>1405</v>
      </c>
      <c r="E289" s="22" t="s">
        <v>8</v>
      </c>
      <c r="F289" s="358">
        <v>2016.29</v>
      </c>
      <c r="G289" s="341">
        <v>2000</v>
      </c>
      <c r="H289" s="22">
        <v>2007</v>
      </c>
    </row>
    <row r="290" spans="2:8">
      <c r="B290" s="339">
        <v>429</v>
      </c>
      <c r="C290" s="340" t="s">
        <v>402</v>
      </c>
      <c r="D290" s="22" t="s">
        <v>1406</v>
      </c>
      <c r="E290" s="22" t="s">
        <v>8</v>
      </c>
      <c r="F290" s="358">
        <v>2016.29</v>
      </c>
      <c r="G290" s="341">
        <v>2000</v>
      </c>
      <c r="H290" s="22">
        <v>2007</v>
      </c>
    </row>
    <row r="291" spans="2:8">
      <c r="B291" s="339">
        <v>430</v>
      </c>
      <c r="C291" s="340" t="s">
        <v>402</v>
      </c>
      <c r="D291" s="22" t="s">
        <v>1407</v>
      </c>
      <c r="E291" s="22" t="s">
        <v>8</v>
      </c>
      <c r="F291" s="358">
        <v>2016.29</v>
      </c>
      <c r="G291" s="341">
        <v>2000</v>
      </c>
      <c r="H291" s="22">
        <v>2007</v>
      </c>
    </row>
    <row r="292" spans="2:8">
      <c r="B292" s="339">
        <v>431</v>
      </c>
      <c r="C292" s="340" t="s">
        <v>402</v>
      </c>
      <c r="D292" s="22" t="s">
        <v>1408</v>
      </c>
      <c r="E292" s="22" t="s">
        <v>8</v>
      </c>
      <c r="F292" s="358">
        <v>2016.29</v>
      </c>
      <c r="G292" s="341">
        <v>2000</v>
      </c>
      <c r="H292" s="22">
        <v>2007</v>
      </c>
    </row>
    <row r="293" spans="2:8">
      <c r="B293" s="339">
        <v>432</v>
      </c>
      <c r="C293" s="340" t="s">
        <v>402</v>
      </c>
      <c r="D293" s="22" t="s">
        <v>1409</v>
      </c>
      <c r="E293" s="22" t="s">
        <v>8</v>
      </c>
      <c r="F293" s="358">
        <v>2016.29</v>
      </c>
      <c r="G293" s="341">
        <v>2000</v>
      </c>
      <c r="H293" s="22">
        <v>2007</v>
      </c>
    </row>
    <row r="294" spans="2:8">
      <c r="B294" s="339">
        <v>433</v>
      </c>
      <c r="C294" s="340" t="s">
        <v>402</v>
      </c>
      <c r="D294" s="22" t="s">
        <v>1410</v>
      </c>
      <c r="E294" s="22" t="s">
        <v>8</v>
      </c>
      <c r="F294" s="358">
        <v>2016.29</v>
      </c>
      <c r="G294" s="341">
        <v>2000</v>
      </c>
      <c r="H294" s="22">
        <v>2007</v>
      </c>
    </row>
    <row r="295" spans="2:8">
      <c r="B295" s="339">
        <v>434</v>
      </c>
      <c r="C295" s="340" t="s">
        <v>402</v>
      </c>
      <c r="D295" s="22" t="s">
        <v>1411</v>
      </c>
      <c r="E295" s="22" t="s">
        <v>8</v>
      </c>
      <c r="F295" s="358">
        <v>2016.29</v>
      </c>
      <c r="G295" s="341">
        <v>2000</v>
      </c>
      <c r="H295" s="22">
        <v>2007</v>
      </c>
    </row>
    <row r="296" spans="2:8">
      <c r="B296" s="339">
        <v>435</v>
      </c>
      <c r="C296" s="340" t="s">
        <v>402</v>
      </c>
      <c r="D296" s="22" t="s">
        <v>1412</v>
      </c>
      <c r="E296" s="22" t="s">
        <v>8</v>
      </c>
      <c r="F296" s="358">
        <v>2016.29</v>
      </c>
      <c r="G296" s="341">
        <v>2000</v>
      </c>
      <c r="H296" s="22">
        <v>2007</v>
      </c>
    </row>
    <row r="297" spans="2:8">
      <c r="B297" s="339">
        <v>436</v>
      </c>
      <c r="C297" s="340" t="s">
        <v>403</v>
      </c>
      <c r="D297" s="22" t="s">
        <v>1432</v>
      </c>
      <c r="E297" s="22" t="s">
        <v>8</v>
      </c>
      <c r="F297" s="358">
        <v>2072.7800000000002</v>
      </c>
      <c r="G297" s="341">
        <v>2000</v>
      </c>
      <c r="H297" s="22">
        <v>2007</v>
      </c>
    </row>
    <row r="298" spans="2:8">
      <c r="B298" s="339">
        <v>437</v>
      </c>
      <c r="C298" s="340" t="s">
        <v>403</v>
      </c>
      <c r="D298" s="22" t="s">
        <v>1433</v>
      </c>
      <c r="E298" s="22" t="s">
        <v>8</v>
      </c>
      <c r="F298" s="358">
        <v>2072.7800000000002</v>
      </c>
      <c r="G298" s="341">
        <v>2000</v>
      </c>
      <c r="H298" s="22">
        <v>2007</v>
      </c>
    </row>
    <row r="299" spans="2:8">
      <c r="B299" s="339">
        <v>438</v>
      </c>
      <c r="C299" s="340" t="s">
        <v>403</v>
      </c>
      <c r="D299" s="22" t="s">
        <v>1434</v>
      </c>
      <c r="E299" s="22" t="s">
        <v>8</v>
      </c>
      <c r="F299" s="358">
        <v>2072.7800000000002</v>
      </c>
      <c r="G299" s="341">
        <v>2000</v>
      </c>
      <c r="H299" s="22">
        <v>2007</v>
      </c>
    </row>
    <row r="300" spans="2:8">
      <c r="B300" s="339">
        <v>439</v>
      </c>
      <c r="C300" s="340" t="s">
        <v>403</v>
      </c>
      <c r="D300" s="22" t="s">
        <v>1435</v>
      </c>
      <c r="E300" s="22" t="s">
        <v>8</v>
      </c>
      <c r="F300" s="358">
        <v>2072.7800000000002</v>
      </c>
      <c r="G300" s="341">
        <v>2000</v>
      </c>
      <c r="H300" s="22">
        <v>2007</v>
      </c>
    </row>
    <row r="301" spans="2:8">
      <c r="B301" s="339">
        <v>440</v>
      </c>
      <c r="C301" s="340" t="s">
        <v>403</v>
      </c>
      <c r="D301" s="22" t="s">
        <v>1436</v>
      </c>
      <c r="E301" s="22" t="s">
        <v>8</v>
      </c>
      <c r="F301" s="358">
        <v>2072.7800000000002</v>
      </c>
      <c r="G301" s="341">
        <v>2000</v>
      </c>
      <c r="H301" s="22">
        <v>2007</v>
      </c>
    </row>
    <row r="302" spans="2:8">
      <c r="B302" s="339">
        <v>441</v>
      </c>
      <c r="C302" s="340" t="s">
        <v>403</v>
      </c>
      <c r="D302" s="22" t="s">
        <v>1437</v>
      </c>
      <c r="E302" s="22" t="s">
        <v>8</v>
      </c>
      <c r="F302" s="358">
        <v>2072.7800000000002</v>
      </c>
      <c r="G302" s="341">
        <v>2000</v>
      </c>
      <c r="H302" s="22">
        <v>2007</v>
      </c>
    </row>
    <row r="303" spans="2:8">
      <c r="B303" s="339">
        <v>442</v>
      </c>
      <c r="C303" s="340" t="s">
        <v>403</v>
      </c>
      <c r="D303" s="22" t="s">
        <v>1438</v>
      </c>
      <c r="E303" s="22" t="s">
        <v>8</v>
      </c>
      <c r="F303" s="358">
        <v>2072.7800000000002</v>
      </c>
      <c r="G303" s="341">
        <v>2000</v>
      </c>
      <c r="H303" s="22">
        <v>2007</v>
      </c>
    </row>
    <row r="304" spans="2:8">
      <c r="B304" s="339">
        <v>443</v>
      </c>
      <c r="C304" s="340" t="s">
        <v>403</v>
      </c>
      <c r="D304" s="22" t="s">
        <v>1439</v>
      </c>
      <c r="E304" s="22" t="s">
        <v>8</v>
      </c>
      <c r="F304" s="358">
        <v>2072.7800000000002</v>
      </c>
      <c r="G304" s="341">
        <v>2000</v>
      </c>
      <c r="H304" s="22">
        <v>2007</v>
      </c>
    </row>
    <row r="305" spans="2:8">
      <c r="B305" s="339">
        <v>444</v>
      </c>
      <c r="C305" s="340" t="s">
        <v>404</v>
      </c>
      <c r="D305" s="22" t="s">
        <v>168</v>
      </c>
      <c r="E305" s="22" t="s">
        <v>8</v>
      </c>
      <c r="F305" s="358">
        <v>3428.2</v>
      </c>
      <c r="G305" s="341">
        <v>3428.2</v>
      </c>
      <c r="H305" s="22">
        <v>2009</v>
      </c>
    </row>
    <row r="306" spans="2:8">
      <c r="B306" s="339">
        <v>445</v>
      </c>
      <c r="C306" s="340" t="s">
        <v>405</v>
      </c>
      <c r="D306" s="22" t="s">
        <v>76</v>
      </c>
      <c r="E306" s="22" t="s">
        <v>8</v>
      </c>
      <c r="F306" s="358">
        <v>2669.36</v>
      </c>
      <c r="G306" s="341">
        <v>2669.36</v>
      </c>
      <c r="H306" s="22">
        <v>2009</v>
      </c>
    </row>
    <row r="307" spans="2:8">
      <c r="B307" s="339">
        <v>446</v>
      </c>
      <c r="C307" s="340" t="s">
        <v>405</v>
      </c>
      <c r="D307" s="22" t="s">
        <v>77</v>
      </c>
      <c r="E307" s="22" t="s">
        <v>8</v>
      </c>
      <c r="F307" s="358">
        <v>2669.36</v>
      </c>
      <c r="G307" s="341">
        <v>2669.36</v>
      </c>
      <c r="H307" s="22">
        <v>2009</v>
      </c>
    </row>
    <row r="308" spans="2:8">
      <c r="B308" s="339">
        <v>447</v>
      </c>
      <c r="C308" s="340" t="s">
        <v>405</v>
      </c>
      <c r="D308" s="22" t="s">
        <v>78</v>
      </c>
      <c r="E308" s="22" t="s">
        <v>8</v>
      </c>
      <c r="F308" s="358">
        <v>2669.36</v>
      </c>
      <c r="G308" s="341">
        <v>2669.36</v>
      </c>
      <c r="H308" s="22">
        <v>2009</v>
      </c>
    </row>
    <row r="309" spans="2:8">
      <c r="B309" s="339">
        <v>448</v>
      </c>
      <c r="C309" s="340" t="s">
        <v>405</v>
      </c>
      <c r="D309" s="22" t="s">
        <v>79</v>
      </c>
      <c r="E309" s="22" t="s">
        <v>8</v>
      </c>
      <c r="F309" s="358">
        <v>2669.36</v>
      </c>
      <c r="G309" s="341">
        <v>2669.36</v>
      </c>
      <c r="H309" s="22">
        <v>2009</v>
      </c>
    </row>
    <row r="310" spans="2:8">
      <c r="B310" s="339">
        <v>449</v>
      </c>
      <c r="C310" s="340" t="s">
        <v>405</v>
      </c>
      <c r="D310" s="22" t="s">
        <v>80</v>
      </c>
      <c r="E310" s="22" t="s">
        <v>8</v>
      </c>
      <c r="F310" s="358">
        <v>2669.36</v>
      </c>
      <c r="G310" s="341">
        <v>2669.36</v>
      </c>
      <c r="H310" s="22">
        <v>2009</v>
      </c>
    </row>
    <row r="311" spans="2:8">
      <c r="B311" s="339">
        <v>450</v>
      </c>
      <c r="C311" s="340" t="s">
        <v>405</v>
      </c>
      <c r="D311" s="22" t="s">
        <v>81</v>
      </c>
      <c r="E311" s="22" t="s">
        <v>8</v>
      </c>
      <c r="F311" s="358">
        <v>2669.36</v>
      </c>
      <c r="G311" s="341">
        <v>2669.36</v>
      </c>
      <c r="H311" s="22">
        <v>2009</v>
      </c>
    </row>
    <row r="312" spans="2:8">
      <c r="B312" s="339">
        <v>451</v>
      </c>
      <c r="C312" s="340" t="s">
        <v>405</v>
      </c>
      <c r="D312" s="22" t="s">
        <v>82</v>
      </c>
      <c r="E312" s="22" t="s">
        <v>8</v>
      </c>
      <c r="F312" s="358">
        <v>2669.36</v>
      </c>
      <c r="G312" s="341">
        <v>2669.36</v>
      </c>
      <c r="H312" s="22">
        <v>2009</v>
      </c>
    </row>
    <row r="313" spans="2:8">
      <c r="B313" s="339">
        <v>452</v>
      </c>
      <c r="C313" s="340" t="s">
        <v>405</v>
      </c>
      <c r="D313" s="22" t="s">
        <v>83</v>
      </c>
      <c r="E313" s="22" t="s">
        <v>8</v>
      </c>
      <c r="F313" s="358">
        <v>2669.36</v>
      </c>
      <c r="G313" s="341">
        <v>2669.36</v>
      </c>
      <c r="H313" s="22">
        <v>2009</v>
      </c>
    </row>
    <row r="314" spans="2:8">
      <c r="B314" s="339">
        <v>453</v>
      </c>
      <c r="C314" s="340" t="s">
        <v>405</v>
      </c>
      <c r="D314" s="22" t="s">
        <v>84</v>
      </c>
      <c r="E314" s="22" t="s">
        <v>8</v>
      </c>
      <c r="F314" s="358">
        <v>2669.36</v>
      </c>
      <c r="G314" s="341">
        <v>2669.36</v>
      </c>
      <c r="H314" s="22">
        <v>2009</v>
      </c>
    </row>
    <row r="315" spans="2:8">
      <c r="B315" s="339">
        <v>454</v>
      </c>
      <c r="C315" s="340" t="s">
        <v>405</v>
      </c>
      <c r="D315" s="22" t="s">
        <v>85</v>
      </c>
      <c r="E315" s="22" t="s">
        <v>8</v>
      </c>
      <c r="F315" s="358">
        <v>2669.36</v>
      </c>
      <c r="G315" s="341">
        <v>2669.36</v>
      </c>
      <c r="H315" s="22">
        <v>2009</v>
      </c>
    </row>
    <row r="316" spans="2:8">
      <c r="B316" s="339">
        <v>455</v>
      </c>
      <c r="C316" s="340" t="s">
        <v>405</v>
      </c>
      <c r="D316" s="22" t="s">
        <v>86</v>
      </c>
      <c r="E316" s="22" t="s">
        <v>8</v>
      </c>
      <c r="F316" s="358">
        <v>2669.36</v>
      </c>
      <c r="G316" s="341">
        <v>2669.36</v>
      </c>
      <c r="H316" s="22">
        <v>2009</v>
      </c>
    </row>
    <row r="317" spans="2:8">
      <c r="B317" s="339">
        <v>456</v>
      </c>
      <c r="C317" s="340" t="s">
        <v>405</v>
      </c>
      <c r="D317" s="22" t="s">
        <v>87</v>
      </c>
      <c r="E317" s="22" t="s">
        <v>8</v>
      </c>
      <c r="F317" s="358">
        <v>2669.36</v>
      </c>
      <c r="G317" s="341">
        <v>2669.36</v>
      </c>
      <c r="H317" s="22">
        <v>2009</v>
      </c>
    </row>
    <row r="318" spans="2:8">
      <c r="B318" s="339">
        <v>457</v>
      </c>
      <c r="C318" s="340" t="s">
        <v>405</v>
      </c>
      <c r="D318" s="22" t="s">
        <v>88</v>
      </c>
      <c r="E318" s="22" t="s">
        <v>8</v>
      </c>
      <c r="F318" s="358">
        <v>2669.36</v>
      </c>
      <c r="G318" s="341">
        <v>2669.36</v>
      </c>
      <c r="H318" s="22">
        <v>2009</v>
      </c>
    </row>
    <row r="319" spans="2:8">
      <c r="B319" s="339">
        <v>458</v>
      </c>
      <c r="C319" s="340" t="s">
        <v>405</v>
      </c>
      <c r="D319" s="22" t="s">
        <v>89</v>
      </c>
      <c r="E319" s="22" t="s">
        <v>8</v>
      </c>
      <c r="F319" s="358">
        <v>2669.36</v>
      </c>
      <c r="G319" s="341">
        <v>2669.36</v>
      </c>
      <c r="H319" s="22">
        <v>2009</v>
      </c>
    </row>
    <row r="320" spans="2:8">
      <c r="B320" s="339">
        <v>459</v>
      </c>
      <c r="C320" s="340" t="s">
        <v>405</v>
      </c>
      <c r="D320" s="22" t="s">
        <v>90</v>
      </c>
      <c r="E320" s="22" t="s">
        <v>8</v>
      </c>
      <c r="F320" s="358">
        <v>2669.36</v>
      </c>
      <c r="G320" s="341">
        <v>2669.36</v>
      </c>
      <c r="H320" s="22">
        <v>2009</v>
      </c>
    </row>
    <row r="321" spans="2:8">
      <c r="B321" s="339">
        <v>460</v>
      </c>
      <c r="C321" s="359" t="s">
        <v>406</v>
      </c>
      <c r="D321" s="22" t="s">
        <v>167</v>
      </c>
      <c r="E321" s="22" t="s">
        <v>8</v>
      </c>
      <c r="F321" s="358">
        <v>3366</v>
      </c>
      <c r="G321" s="341">
        <v>3366</v>
      </c>
      <c r="H321" s="22">
        <v>2010</v>
      </c>
    </row>
    <row r="322" spans="2:8">
      <c r="B322" s="339">
        <v>461</v>
      </c>
      <c r="C322" s="359" t="s">
        <v>407</v>
      </c>
      <c r="D322" s="22" t="s">
        <v>1353</v>
      </c>
      <c r="E322" s="22" t="s">
        <v>8</v>
      </c>
      <c r="F322" s="358">
        <v>1495.72</v>
      </c>
      <c r="G322" s="341">
        <v>1495</v>
      </c>
      <c r="H322" s="22">
        <v>2008</v>
      </c>
    </row>
    <row r="323" spans="2:8">
      <c r="B323" s="339">
        <v>462</v>
      </c>
      <c r="C323" s="359" t="s">
        <v>407</v>
      </c>
      <c r="D323" s="22" t="s">
        <v>1354</v>
      </c>
      <c r="E323" s="22" t="s">
        <v>8</v>
      </c>
      <c r="F323" s="358">
        <v>1495.72</v>
      </c>
      <c r="G323" s="341">
        <v>1495</v>
      </c>
      <c r="H323" s="22">
        <v>2008</v>
      </c>
    </row>
    <row r="324" spans="2:8">
      <c r="B324" s="339">
        <v>463</v>
      </c>
      <c r="C324" s="359" t="s">
        <v>407</v>
      </c>
      <c r="D324" s="22" t="s">
        <v>1355</v>
      </c>
      <c r="E324" s="22" t="s">
        <v>8</v>
      </c>
      <c r="F324" s="358">
        <v>1495.72</v>
      </c>
      <c r="G324" s="341">
        <v>1495</v>
      </c>
      <c r="H324" s="22">
        <v>2008</v>
      </c>
    </row>
    <row r="325" spans="2:8">
      <c r="B325" s="339">
        <v>464</v>
      </c>
      <c r="C325" s="359" t="s">
        <v>407</v>
      </c>
      <c r="D325" s="22" t="s">
        <v>1356</v>
      </c>
      <c r="E325" s="22" t="s">
        <v>8</v>
      </c>
      <c r="F325" s="358">
        <v>1495.72</v>
      </c>
      <c r="G325" s="341">
        <v>1495</v>
      </c>
      <c r="H325" s="22">
        <v>2008</v>
      </c>
    </row>
    <row r="326" spans="2:8">
      <c r="B326" s="339">
        <v>465</v>
      </c>
      <c r="C326" s="359" t="s">
        <v>407</v>
      </c>
      <c r="D326" s="22" t="s">
        <v>1357</v>
      </c>
      <c r="E326" s="22" t="s">
        <v>8</v>
      </c>
      <c r="F326" s="358">
        <v>1495.72</v>
      </c>
      <c r="G326" s="341">
        <v>1495</v>
      </c>
      <c r="H326" s="22">
        <v>2008</v>
      </c>
    </row>
    <row r="327" spans="2:8">
      <c r="B327" s="339">
        <v>466</v>
      </c>
      <c r="C327" s="359" t="s">
        <v>407</v>
      </c>
      <c r="D327" s="22" t="s">
        <v>1358</v>
      </c>
      <c r="E327" s="22" t="s">
        <v>8</v>
      </c>
      <c r="F327" s="358">
        <v>1495.72</v>
      </c>
      <c r="G327" s="341">
        <v>1495</v>
      </c>
      <c r="H327" s="22">
        <v>2008</v>
      </c>
    </row>
    <row r="328" spans="2:8">
      <c r="B328" s="339">
        <v>467</v>
      </c>
      <c r="C328" s="359" t="s">
        <v>407</v>
      </c>
      <c r="D328" s="22" t="s">
        <v>1359</v>
      </c>
      <c r="E328" s="22" t="s">
        <v>8</v>
      </c>
      <c r="F328" s="358">
        <v>1495.72</v>
      </c>
      <c r="G328" s="341">
        <v>1495</v>
      </c>
      <c r="H328" s="22">
        <v>2008</v>
      </c>
    </row>
    <row r="329" spans="2:8">
      <c r="B329" s="339">
        <v>468</v>
      </c>
      <c r="C329" s="359" t="s">
        <v>407</v>
      </c>
      <c r="D329" s="22" t="s">
        <v>1360</v>
      </c>
      <c r="E329" s="22" t="s">
        <v>8</v>
      </c>
      <c r="F329" s="358">
        <v>1495.72</v>
      </c>
      <c r="G329" s="341">
        <v>1495</v>
      </c>
      <c r="H329" s="22">
        <v>2008</v>
      </c>
    </row>
    <row r="330" spans="2:8">
      <c r="B330" s="339">
        <v>469</v>
      </c>
      <c r="C330" s="359" t="s">
        <v>407</v>
      </c>
      <c r="D330" s="22" t="s">
        <v>1381</v>
      </c>
      <c r="E330" s="22" t="s">
        <v>8</v>
      </c>
      <c r="F330" s="358">
        <v>1495.95</v>
      </c>
      <c r="G330" s="341">
        <v>1495</v>
      </c>
      <c r="H330" s="22">
        <v>2008</v>
      </c>
    </row>
    <row r="331" spans="2:8">
      <c r="B331" s="339">
        <v>470</v>
      </c>
      <c r="C331" s="359" t="s">
        <v>407</v>
      </c>
      <c r="D331" s="22" t="s">
        <v>1361</v>
      </c>
      <c r="E331" s="22" t="s">
        <v>8</v>
      </c>
      <c r="F331" s="358">
        <v>1495.72</v>
      </c>
      <c r="G331" s="341">
        <v>1495</v>
      </c>
      <c r="H331" s="22">
        <v>2008</v>
      </c>
    </row>
    <row r="332" spans="2:8">
      <c r="B332" s="339">
        <v>471</v>
      </c>
      <c r="C332" s="359" t="s">
        <v>407</v>
      </c>
      <c r="D332" s="22" t="s">
        <v>1362</v>
      </c>
      <c r="E332" s="22" t="s">
        <v>8</v>
      </c>
      <c r="F332" s="358">
        <v>1495.72</v>
      </c>
      <c r="G332" s="341">
        <v>1495</v>
      </c>
      <c r="H332" s="22">
        <v>2008</v>
      </c>
    </row>
    <row r="333" spans="2:8">
      <c r="B333" s="339">
        <v>472</v>
      </c>
      <c r="C333" s="359" t="s">
        <v>407</v>
      </c>
      <c r="D333" s="22" t="s">
        <v>1363</v>
      </c>
      <c r="E333" s="22" t="s">
        <v>8</v>
      </c>
      <c r="F333" s="358">
        <v>1495.72</v>
      </c>
      <c r="G333" s="341">
        <v>1495</v>
      </c>
      <c r="H333" s="22">
        <v>2008</v>
      </c>
    </row>
    <row r="334" spans="2:8">
      <c r="B334" s="339">
        <v>473</v>
      </c>
      <c r="C334" s="359" t="s">
        <v>407</v>
      </c>
      <c r="D334" s="22" t="s">
        <v>1364</v>
      </c>
      <c r="E334" s="22" t="s">
        <v>8</v>
      </c>
      <c r="F334" s="358">
        <v>1495.72</v>
      </c>
      <c r="G334" s="341">
        <v>1495</v>
      </c>
      <c r="H334" s="22">
        <v>2008</v>
      </c>
    </row>
    <row r="335" spans="2:8">
      <c r="B335" s="339">
        <v>474</v>
      </c>
      <c r="C335" s="359" t="s">
        <v>407</v>
      </c>
      <c r="D335" s="22" t="s">
        <v>1365</v>
      </c>
      <c r="E335" s="22" t="s">
        <v>8</v>
      </c>
      <c r="F335" s="358">
        <v>1495.72</v>
      </c>
      <c r="G335" s="341">
        <v>1495</v>
      </c>
      <c r="H335" s="22">
        <v>2008</v>
      </c>
    </row>
    <row r="336" spans="2:8">
      <c r="B336" s="339">
        <v>475</v>
      </c>
      <c r="C336" s="359" t="s">
        <v>407</v>
      </c>
      <c r="D336" s="22" t="s">
        <v>1366</v>
      </c>
      <c r="E336" s="22" t="s">
        <v>8</v>
      </c>
      <c r="F336" s="358">
        <v>1495.72</v>
      </c>
      <c r="G336" s="341">
        <v>1495</v>
      </c>
      <c r="H336" s="22">
        <v>2008</v>
      </c>
    </row>
    <row r="337" spans="2:8">
      <c r="B337" s="339">
        <v>476</v>
      </c>
      <c r="C337" s="359" t="s">
        <v>407</v>
      </c>
      <c r="D337" s="22" t="s">
        <v>1367</v>
      </c>
      <c r="E337" s="22" t="s">
        <v>8</v>
      </c>
      <c r="F337" s="358">
        <v>1495.72</v>
      </c>
      <c r="G337" s="341">
        <v>1495</v>
      </c>
      <c r="H337" s="22">
        <v>2008</v>
      </c>
    </row>
    <row r="338" spans="2:8">
      <c r="B338" s="339">
        <v>477</v>
      </c>
      <c r="C338" s="359" t="s">
        <v>407</v>
      </c>
      <c r="D338" s="22" t="s">
        <v>1368</v>
      </c>
      <c r="E338" s="22" t="s">
        <v>8</v>
      </c>
      <c r="F338" s="358">
        <v>1495.72</v>
      </c>
      <c r="G338" s="341">
        <v>1495</v>
      </c>
      <c r="H338" s="22">
        <v>2008</v>
      </c>
    </row>
    <row r="339" spans="2:8">
      <c r="B339" s="339">
        <v>478</v>
      </c>
      <c r="C339" s="359" t="s">
        <v>407</v>
      </c>
      <c r="D339" s="22" t="s">
        <v>1369</v>
      </c>
      <c r="E339" s="22" t="s">
        <v>8</v>
      </c>
      <c r="F339" s="358">
        <v>1495.72</v>
      </c>
      <c r="G339" s="341">
        <v>1495</v>
      </c>
      <c r="H339" s="22">
        <v>2008</v>
      </c>
    </row>
    <row r="340" spans="2:8">
      <c r="B340" s="339">
        <v>479</v>
      </c>
      <c r="C340" s="359" t="s">
        <v>407</v>
      </c>
      <c r="D340" s="22" t="s">
        <v>1370</v>
      </c>
      <c r="E340" s="22" t="s">
        <v>8</v>
      </c>
      <c r="F340" s="358">
        <v>1495.72</v>
      </c>
      <c r="G340" s="341">
        <v>1495</v>
      </c>
      <c r="H340" s="22">
        <v>2008</v>
      </c>
    </row>
    <row r="341" spans="2:8">
      <c r="B341" s="339">
        <v>480</v>
      </c>
      <c r="C341" s="359" t="s">
        <v>407</v>
      </c>
      <c r="D341" s="22" t="s">
        <v>1371</v>
      </c>
      <c r="E341" s="22" t="s">
        <v>8</v>
      </c>
      <c r="F341" s="358">
        <v>1495.72</v>
      </c>
      <c r="G341" s="341">
        <v>1495</v>
      </c>
      <c r="H341" s="22">
        <v>2008</v>
      </c>
    </row>
    <row r="342" spans="2:8">
      <c r="B342" s="339">
        <v>481</v>
      </c>
      <c r="C342" s="359" t="s">
        <v>407</v>
      </c>
      <c r="D342" s="22" t="s">
        <v>1372</v>
      </c>
      <c r="E342" s="22" t="s">
        <v>8</v>
      </c>
      <c r="F342" s="358">
        <v>1495.72</v>
      </c>
      <c r="G342" s="341">
        <v>1495</v>
      </c>
      <c r="H342" s="22">
        <v>2008</v>
      </c>
    </row>
    <row r="343" spans="2:8">
      <c r="B343" s="339">
        <v>482</v>
      </c>
      <c r="C343" s="359" t="s">
        <v>407</v>
      </c>
      <c r="D343" s="22" t="s">
        <v>1373</v>
      </c>
      <c r="E343" s="22" t="s">
        <v>8</v>
      </c>
      <c r="F343" s="358">
        <v>1495.72</v>
      </c>
      <c r="G343" s="341">
        <v>1495</v>
      </c>
      <c r="H343" s="22">
        <v>2008</v>
      </c>
    </row>
    <row r="344" spans="2:8">
      <c r="B344" s="339">
        <v>483</v>
      </c>
      <c r="C344" s="359" t="s">
        <v>407</v>
      </c>
      <c r="D344" s="22" t="s">
        <v>1374</v>
      </c>
      <c r="E344" s="22" t="s">
        <v>8</v>
      </c>
      <c r="F344" s="358">
        <v>1495.72</v>
      </c>
      <c r="G344" s="341">
        <v>1495</v>
      </c>
      <c r="H344" s="22">
        <v>2008</v>
      </c>
    </row>
    <row r="345" spans="2:8">
      <c r="B345" s="339">
        <v>484</v>
      </c>
      <c r="C345" s="359" t="s">
        <v>407</v>
      </c>
      <c r="D345" s="22" t="s">
        <v>1375</v>
      </c>
      <c r="E345" s="22" t="s">
        <v>8</v>
      </c>
      <c r="F345" s="358">
        <v>1495.72</v>
      </c>
      <c r="G345" s="341">
        <v>1495</v>
      </c>
      <c r="H345" s="22">
        <v>2008</v>
      </c>
    </row>
    <row r="346" spans="2:8">
      <c r="B346" s="339">
        <v>485</v>
      </c>
      <c r="C346" s="359" t="s">
        <v>407</v>
      </c>
      <c r="D346" s="22" t="s">
        <v>1376</v>
      </c>
      <c r="E346" s="22" t="s">
        <v>8</v>
      </c>
      <c r="F346" s="358">
        <v>1495.72</v>
      </c>
      <c r="G346" s="341">
        <v>1495</v>
      </c>
      <c r="H346" s="22">
        <v>2008</v>
      </c>
    </row>
    <row r="347" spans="2:8">
      <c r="B347" s="339">
        <v>486</v>
      </c>
      <c r="C347" s="359" t="s">
        <v>407</v>
      </c>
      <c r="D347" s="22" t="s">
        <v>1377</v>
      </c>
      <c r="E347" s="22" t="s">
        <v>8</v>
      </c>
      <c r="F347" s="358">
        <v>1495.72</v>
      </c>
      <c r="G347" s="341">
        <v>1495</v>
      </c>
      <c r="H347" s="22">
        <v>2008</v>
      </c>
    </row>
    <row r="348" spans="2:8">
      <c r="B348" s="339">
        <v>487</v>
      </c>
      <c r="C348" s="359" t="s">
        <v>407</v>
      </c>
      <c r="D348" s="22" t="s">
        <v>1378</v>
      </c>
      <c r="E348" s="22" t="s">
        <v>8</v>
      </c>
      <c r="F348" s="358">
        <v>1495.72</v>
      </c>
      <c r="G348" s="341">
        <v>1495</v>
      </c>
      <c r="H348" s="22">
        <v>2008</v>
      </c>
    </row>
    <row r="349" spans="2:8">
      <c r="B349" s="339">
        <v>488</v>
      </c>
      <c r="C349" s="359" t="s">
        <v>407</v>
      </c>
      <c r="D349" s="22" t="s">
        <v>1379</v>
      </c>
      <c r="E349" s="22" t="s">
        <v>8</v>
      </c>
      <c r="F349" s="358">
        <v>1495.72</v>
      </c>
      <c r="G349" s="341">
        <v>1495</v>
      </c>
      <c r="H349" s="22">
        <v>2008</v>
      </c>
    </row>
    <row r="350" spans="2:8">
      <c r="B350" s="339">
        <v>489</v>
      </c>
      <c r="C350" s="359" t="s">
        <v>407</v>
      </c>
      <c r="D350" s="22" t="s">
        <v>1380</v>
      </c>
      <c r="E350" s="22" t="s">
        <v>8</v>
      </c>
      <c r="F350" s="358">
        <v>1495.72</v>
      </c>
      <c r="G350" s="341">
        <v>1495</v>
      </c>
      <c r="H350" s="22">
        <v>2008</v>
      </c>
    </row>
    <row r="351" spans="2:8">
      <c r="B351" s="339">
        <v>490</v>
      </c>
      <c r="C351" s="340" t="s">
        <v>408</v>
      </c>
      <c r="D351" s="22" t="s">
        <v>120</v>
      </c>
      <c r="E351" s="22" t="s">
        <v>8</v>
      </c>
      <c r="F351" s="358">
        <v>3031.7</v>
      </c>
      <c r="G351" s="341">
        <v>2500</v>
      </c>
      <c r="H351" s="22">
        <v>2009</v>
      </c>
    </row>
    <row r="352" spans="2:8">
      <c r="B352" s="339">
        <v>496</v>
      </c>
      <c r="C352" s="340" t="s">
        <v>409</v>
      </c>
      <c r="D352" s="22" t="s">
        <v>410</v>
      </c>
      <c r="E352" s="22" t="s">
        <v>8</v>
      </c>
      <c r="F352" s="358">
        <v>4169.96</v>
      </c>
      <c r="G352" s="341">
        <v>2000</v>
      </c>
      <c r="H352" s="22">
        <v>2008</v>
      </c>
    </row>
    <row r="353" spans="2:8">
      <c r="B353" s="339">
        <v>497</v>
      </c>
      <c r="C353" s="340" t="s">
        <v>411</v>
      </c>
      <c r="D353" s="22" t="s">
        <v>126</v>
      </c>
      <c r="E353" s="22" t="s">
        <v>8</v>
      </c>
      <c r="F353" s="358">
        <v>3172</v>
      </c>
      <c r="G353" s="341">
        <v>2500</v>
      </c>
      <c r="H353" s="22">
        <v>2008</v>
      </c>
    </row>
    <row r="354" spans="2:8">
      <c r="B354" s="339">
        <v>498</v>
      </c>
      <c r="C354" s="340" t="s">
        <v>413</v>
      </c>
      <c r="D354" s="22" t="s">
        <v>94</v>
      </c>
      <c r="E354" s="22" t="s">
        <v>8</v>
      </c>
      <c r="F354" s="358">
        <v>2903</v>
      </c>
      <c r="G354" s="341">
        <v>1500</v>
      </c>
      <c r="H354" s="22">
        <v>2006</v>
      </c>
    </row>
    <row r="355" spans="2:8">
      <c r="B355" s="339">
        <v>499</v>
      </c>
      <c r="C355" s="340" t="s">
        <v>414</v>
      </c>
      <c r="D355" s="22" t="s">
        <v>415</v>
      </c>
      <c r="E355" s="22" t="s">
        <v>8</v>
      </c>
      <c r="F355" s="358">
        <v>43784.56</v>
      </c>
      <c r="G355" s="341">
        <v>20000</v>
      </c>
      <c r="H355" s="22">
        <v>2008</v>
      </c>
    </row>
    <row r="356" spans="2:8">
      <c r="B356" s="339">
        <v>500</v>
      </c>
      <c r="C356" s="340" t="s">
        <v>416</v>
      </c>
      <c r="D356" s="22" t="s">
        <v>417</v>
      </c>
      <c r="E356" s="22" t="s">
        <v>8</v>
      </c>
      <c r="F356" s="358">
        <v>7831.18</v>
      </c>
      <c r="G356" s="341">
        <v>6000</v>
      </c>
      <c r="H356" s="22">
        <v>2003</v>
      </c>
    </row>
    <row r="357" spans="2:8">
      <c r="B357" s="339">
        <v>503</v>
      </c>
      <c r="C357" s="340" t="s">
        <v>419</v>
      </c>
      <c r="D357" s="22" t="s">
        <v>420</v>
      </c>
      <c r="E357" s="22" t="s">
        <v>8</v>
      </c>
      <c r="F357" s="358">
        <v>25573.64</v>
      </c>
      <c r="G357" s="341">
        <v>25573</v>
      </c>
      <c r="H357" s="22">
        <v>2009</v>
      </c>
    </row>
    <row r="358" spans="2:8">
      <c r="B358" s="339">
        <v>504</v>
      </c>
      <c r="C358" s="340" t="s">
        <v>419</v>
      </c>
      <c r="D358" s="22" t="s">
        <v>421</v>
      </c>
      <c r="E358" s="22" t="s">
        <v>8</v>
      </c>
      <c r="F358" s="358">
        <v>25573.64</v>
      </c>
      <c r="G358" s="341">
        <v>25573</v>
      </c>
      <c r="H358" s="22">
        <v>2009</v>
      </c>
    </row>
    <row r="359" spans="2:8">
      <c r="B359" s="339">
        <v>505</v>
      </c>
      <c r="C359" s="340" t="s">
        <v>422</v>
      </c>
      <c r="D359" s="22" t="s">
        <v>423</v>
      </c>
      <c r="E359" s="22" t="s">
        <v>8</v>
      </c>
      <c r="F359" s="358">
        <v>69938.94</v>
      </c>
      <c r="G359" s="341">
        <v>69938.94</v>
      </c>
      <c r="H359" s="22">
        <v>2009</v>
      </c>
    </row>
    <row r="360" spans="2:8">
      <c r="B360" s="339">
        <v>506</v>
      </c>
      <c r="C360" s="340" t="s">
        <v>424</v>
      </c>
      <c r="D360" s="22" t="s">
        <v>425</v>
      </c>
      <c r="E360" s="22" t="s">
        <v>8</v>
      </c>
      <c r="F360" s="358">
        <v>8740.51</v>
      </c>
      <c r="G360" s="341">
        <v>8000</v>
      </c>
      <c r="H360" s="22">
        <v>2009</v>
      </c>
    </row>
    <row r="361" spans="2:8">
      <c r="B361" s="339">
        <v>507</v>
      </c>
      <c r="C361" s="340" t="s">
        <v>426</v>
      </c>
      <c r="D361" s="22" t="s">
        <v>427</v>
      </c>
      <c r="E361" s="22" t="s">
        <v>8</v>
      </c>
      <c r="F361" s="358">
        <v>11792.83</v>
      </c>
      <c r="G361" s="341">
        <v>10000.83</v>
      </c>
      <c r="H361" s="22">
        <v>2009</v>
      </c>
    </row>
    <row r="362" spans="2:8">
      <c r="B362" s="339">
        <v>508</v>
      </c>
      <c r="C362" s="340" t="s">
        <v>428</v>
      </c>
      <c r="D362" s="22" t="s">
        <v>429</v>
      </c>
      <c r="E362" s="22" t="s">
        <v>8</v>
      </c>
      <c r="F362" s="358">
        <v>6496.07</v>
      </c>
      <c r="G362" s="341">
        <v>6496.07</v>
      </c>
      <c r="H362" s="22">
        <v>2008</v>
      </c>
    </row>
    <row r="363" spans="2:8">
      <c r="B363" s="339">
        <v>509</v>
      </c>
      <c r="C363" s="340" t="s">
        <v>428</v>
      </c>
      <c r="D363" s="22" t="s">
        <v>430</v>
      </c>
      <c r="E363" s="22" t="s">
        <v>8</v>
      </c>
      <c r="F363" s="358">
        <v>6496.07</v>
      </c>
      <c r="G363" s="341">
        <v>6496.07</v>
      </c>
      <c r="H363" s="22">
        <v>2008</v>
      </c>
    </row>
    <row r="364" spans="2:8">
      <c r="B364" s="339">
        <v>510</v>
      </c>
      <c r="C364" s="340" t="s">
        <v>428</v>
      </c>
      <c r="D364" s="22" t="s">
        <v>431</v>
      </c>
      <c r="E364" s="22" t="s">
        <v>8</v>
      </c>
      <c r="F364" s="358">
        <v>6496.07</v>
      </c>
      <c r="G364" s="341">
        <v>6496.07</v>
      </c>
      <c r="H364" s="22">
        <v>2008</v>
      </c>
    </row>
    <row r="365" spans="2:8">
      <c r="B365" s="339">
        <v>511</v>
      </c>
      <c r="C365" s="340" t="s">
        <v>428</v>
      </c>
      <c r="D365" s="22" t="s">
        <v>432</v>
      </c>
      <c r="E365" s="22" t="s">
        <v>8</v>
      </c>
      <c r="F365" s="358">
        <v>6496.07</v>
      </c>
      <c r="G365" s="341">
        <v>6496.07</v>
      </c>
      <c r="H365" s="22">
        <v>2008</v>
      </c>
    </row>
    <row r="366" spans="2:8">
      <c r="B366" s="339">
        <v>512</v>
      </c>
      <c r="C366" s="340" t="s">
        <v>428</v>
      </c>
      <c r="D366" s="22" t="s">
        <v>433</v>
      </c>
      <c r="E366" s="22" t="s">
        <v>8</v>
      </c>
      <c r="F366" s="358">
        <v>6496.07</v>
      </c>
      <c r="G366" s="341">
        <v>6496.07</v>
      </c>
      <c r="H366" s="22">
        <v>2008</v>
      </c>
    </row>
    <row r="367" spans="2:8">
      <c r="B367" s="339">
        <v>513</v>
      </c>
      <c r="C367" s="340" t="s">
        <v>428</v>
      </c>
      <c r="D367" s="22" t="s">
        <v>434</v>
      </c>
      <c r="E367" s="22" t="s">
        <v>8</v>
      </c>
      <c r="F367" s="358">
        <v>6496.07</v>
      </c>
      <c r="G367" s="341">
        <v>6496.07</v>
      </c>
      <c r="H367" s="22">
        <v>2008</v>
      </c>
    </row>
    <row r="368" spans="2:8">
      <c r="B368" s="339">
        <v>514</v>
      </c>
      <c r="C368" s="340" t="s">
        <v>428</v>
      </c>
      <c r="D368" s="22" t="s">
        <v>435</v>
      </c>
      <c r="E368" s="22" t="s">
        <v>8</v>
      </c>
      <c r="F368" s="358">
        <v>6496.07</v>
      </c>
      <c r="G368" s="341">
        <v>6496.07</v>
      </c>
      <c r="H368" s="22">
        <v>2008</v>
      </c>
    </row>
    <row r="369" spans="2:8">
      <c r="B369" s="339">
        <v>515</v>
      </c>
      <c r="C369" s="340" t="s">
        <v>428</v>
      </c>
      <c r="D369" s="22" t="s">
        <v>436</v>
      </c>
      <c r="E369" s="22" t="s">
        <v>8</v>
      </c>
      <c r="F369" s="358">
        <v>6496.07</v>
      </c>
      <c r="G369" s="341">
        <v>6496.07</v>
      </c>
      <c r="H369" s="22">
        <v>2008</v>
      </c>
    </row>
    <row r="370" spans="2:8">
      <c r="B370" s="339">
        <v>516</v>
      </c>
      <c r="C370" s="340" t="s">
        <v>437</v>
      </c>
      <c r="D370" s="22" t="s">
        <v>438</v>
      </c>
      <c r="E370" s="22" t="s">
        <v>8</v>
      </c>
      <c r="F370" s="358">
        <v>8416.7800000000007</v>
      </c>
      <c r="G370" s="341">
        <v>8416.7800000000007</v>
      </c>
      <c r="H370" s="22">
        <v>2006</v>
      </c>
    </row>
    <row r="371" spans="2:8">
      <c r="B371" s="339">
        <v>517</v>
      </c>
      <c r="C371" s="340" t="s">
        <v>439</v>
      </c>
      <c r="D371" s="22" t="s">
        <v>440</v>
      </c>
      <c r="E371" s="22" t="s">
        <v>8</v>
      </c>
      <c r="F371" s="358">
        <v>4817.32</v>
      </c>
      <c r="G371" s="341">
        <v>4817.32</v>
      </c>
      <c r="H371" s="22">
        <v>2007</v>
      </c>
    </row>
    <row r="372" spans="2:8">
      <c r="B372" s="339">
        <v>518</v>
      </c>
      <c r="C372" s="340" t="s">
        <v>441</v>
      </c>
      <c r="D372" s="22" t="s">
        <v>63</v>
      </c>
      <c r="E372" s="22" t="s">
        <v>8</v>
      </c>
      <c r="F372" s="358">
        <v>2533.94</v>
      </c>
      <c r="G372" s="341">
        <v>2000</v>
      </c>
      <c r="H372" s="22"/>
    </row>
    <row r="373" spans="2:8">
      <c r="B373" s="339">
        <v>519</v>
      </c>
      <c r="C373" s="340" t="s">
        <v>442</v>
      </c>
      <c r="D373" s="22" t="s">
        <v>443</v>
      </c>
      <c r="E373" s="22" t="s">
        <v>8</v>
      </c>
      <c r="F373" s="358">
        <v>4173.62</v>
      </c>
      <c r="G373" s="341">
        <v>2500</v>
      </c>
      <c r="H373" s="22"/>
    </row>
    <row r="374" spans="2:8">
      <c r="B374" s="339">
        <v>527</v>
      </c>
      <c r="C374" s="340" t="s">
        <v>444</v>
      </c>
      <c r="D374" s="22" t="s">
        <v>46</v>
      </c>
      <c r="E374" s="22" t="s">
        <v>8</v>
      </c>
      <c r="F374" s="358">
        <v>2230.5500000000002</v>
      </c>
      <c r="G374" s="341">
        <v>2000</v>
      </c>
      <c r="H374" s="22">
        <v>2005</v>
      </c>
    </row>
    <row r="375" spans="2:8">
      <c r="B375" s="339">
        <v>528</v>
      </c>
      <c r="C375" s="340" t="s">
        <v>444</v>
      </c>
      <c r="D375" s="22" t="s">
        <v>47</v>
      </c>
      <c r="E375" s="22" t="s">
        <v>8</v>
      </c>
      <c r="F375" s="358">
        <v>2230.5500000000002</v>
      </c>
      <c r="G375" s="341">
        <v>2000</v>
      </c>
      <c r="H375" s="22">
        <v>2005</v>
      </c>
    </row>
    <row r="376" spans="2:8">
      <c r="B376" s="339">
        <v>529</v>
      </c>
      <c r="C376" s="340" t="s">
        <v>444</v>
      </c>
      <c r="D376" s="22" t="s">
        <v>48</v>
      </c>
      <c r="E376" s="22" t="s">
        <v>8</v>
      </c>
      <c r="F376" s="358">
        <v>2230.5500000000002</v>
      </c>
      <c r="G376" s="341">
        <v>2000</v>
      </c>
      <c r="H376" s="22">
        <v>2005</v>
      </c>
    </row>
    <row r="377" spans="2:8">
      <c r="B377" s="339">
        <v>530</v>
      </c>
      <c r="C377" s="340" t="s">
        <v>444</v>
      </c>
      <c r="D377" s="22" t="s">
        <v>49</v>
      </c>
      <c r="E377" s="22" t="s">
        <v>8</v>
      </c>
      <c r="F377" s="358">
        <v>2230.5500000000002</v>
      </c>
      <c r="G377" s="341">
        <v>2000</v>
      </c>
      <c r="H377" s="22">
        <v>2005</v>
      </c>
    </row>
    <row r="378" spans="2:8">
      <c r="B378" s="339">
        <v>531</v>
      </c>
      <c r="C378" s="340" t="s">
        <v>444</v>
      </c>
      <c r="D378" s="22" t="s">
        <v>50</v>
      </c>
      <c r="E378" s="22" t="s">
        <v>8</v>
      </c>
      <c r="F378" s="358">
        <v>2230.5500000000002</v>
      </c>
      <c r="G378" s="341">
        <v>2000</v>
      </c>
      <c r="H378" s="22">
        <v>2005</v>
      </c>
    </row>
    <row r="379" spans="2:8">
      <c r="B379" s="339">
        <v>535</v>
      </c>
      <c r="C379" s="340" t="s">
        <v>445</v>
      </c>
      <c r="D379" s="22" t="s">
        <v>54</v>
      </c>
      <c r="E379" s="22" t="s">
        <v>8</v>
      </c>
      <c r="F379" s="358">
        <v>2289</v>
      </c>
      <c r="G379" s="341">
        <v>2000</v>
      </c>
      <c r="H379" s="22">
        <v>2008</v>
      </c>
    </row>
    <row r="380" spans="2:8">
      <c r="B380" s="339">
        <v>536</v>
      </c>
      <c r="C380" s="340" t="s">
        <v>446</v>
      </c>
      <c r="D380" s="22" t="s">
        <v>447</v>
      </c>
      <c r="E380" s="22" t="s">
        <v>8</v>
      </c>
      <c r="F380" s="358">
        <v>7930</v>
      </c>
      <c r="G380" s="341">
        <v>7900</v>
      </c>
      <c r="H380" s="22">
        <v>2008</v>
      </c>
    </row>
    <row r="381" spans="2:8">
      <c r="B381" s="339">
        <v>537</v>
      </c>
      <c r="C381" s="340" t="s">
        <v>448</v>
      </c>
      <c r="D381" s="22" t="s">
        <v>449</v>
      </c>
      <c r="E381" s="22" t="s">
        <v>8</v>
      </c>
      <c r="F381" s="358">
        <v>15164.6</v>
      </c>
      <c r="G381" s="341">
        <v>15000</v>
      </c>
      <c r="H381" s="22">
        <v>2008</v>
      </c>
    </row>
    <row r="382" spans="2:8">
      <c r="B382" s="339">
        <v>545</v>
      </c>
      <c r="C382" s="340" t="s">
        <v>95</v>
      </c>
      <c r="D382" s="22" t="s">
        <v>96</v>
      </c>
      <c r="E382" s="22" t="s">
        <v>8</v>
      </c>
      <c r="F382" s="358">
        <v>2928</v>
      </c>
      <c r="G382" s="341">
        <v>2928</v>
      </c>
      <c r="H382" s="22">
        <v>2010</v>
      </c>
    </row>
    <row r="383" spans="2:8">
      <c r="B383" s="339">
        <v>546</v>
      </c>
      <c r="C383" s="340" t="s">
        <v>95</v>
      </c>
      <c r="D383" s="22" t="s">
        <v>97</v>
      </c>
      <c r="E383" s="22" t="s">
        <v>8</v>
      </c>
      <c r="F383" s="358">
        <v>2928</v>
      </c>
      <c r="G383" s="341">
        <v>2928</v>
      </c>
      <c r="H383" s="22">
        <v>2010</v>
      </c>
    </row>
    <row r="384" spans="2:8">
      <c r="B384" s="339">
        <v>547</v>
      </c>
      <c r="C384" s="340" t="s">
        <v>95</v>
      </c>
      <c r="D384" s="22" t="s">
        <v>98</v>
      </c>
      <c r="E384" s="22" t="s">
        <v>8</v>
      </c>
      <c r="F384" s="358">
        <v>2928</v>
      </c>
      <c r="G384" s="341">
        <v>2928</v>
      </c>
      <c r="H384" s="22">
        <v>2010</v>
      </c>
    </row>
    <row r="385" spans="2:8">
      <c r="B385" s="339">
        <v>548</v>
      </c>
      <c r="C385" s="340" t="s">
        <v>95</v>
      </c>
      <c r="D385" s="22" t="s">
        <v>99</v>
      </c>
      <c r="E385" s="22" t="s">
        <v>8</v>
      </c>
      <c r="F385" s="358">
        <v>2928</v>
      </c>
      <c r="G385" s="341">
        <v>2928</v>
      </c>
      <c r="H385" s="22">
        <v>2010</v>
      </c>
    </row>
    <row r="386" spans="2:8">
      <c r="B386" s="339">
        <v>549</v>
      </c>
      <c r="C386" s="340" t="s">
        <v>95</v>
      </c>
      <c r="D386" s="22" t="s">
        <v>100</v>
      </c>
      <c r="E386" s="22" t="s">
        <v>8</v>
      </c>
      <c r="F386" s="358">
        <v>2928</v>
      </c>
      <c r="G386" s="341">
        <v>2928</v>
      </c>
      <c r="H386" s="22">
        <v>2010</v>
      </c>
    </row>
    <row r="387" spans="2:8">
      <c r="B387" s="339">
        <v>550</v>
      </c>
      <c r="C387" s="340" t="s">
        <v>95</v>
      </c>
      <c r="D387" s="22" t="s">
        <v>101</v>
      </c>
      <c r="E387" s="22" t="s">
        <v>8</v>
      </c>
      <c r="F387" s="358">
        <v>2928</v>
      </c>
      <c r="G387" s="341">
        <v>2928</v>
      </c>
      <c r="H387" s="22">
        <v>2010</v>
      </c>
    </row>
    <row r="388" spans="2:8">
      <c r="B388" s="339">
        <v>551</v>
      </c>
      <c r="C388" s="340" t="s">
        <v>95</v>
      </c>
      <c r="D388" s="22" t="s">
        <v>102</v>
      </c>
      <c r="E388" s="22" t="s">
        <v>8</v>
      </c>
      <c r="F388" s="358">
        <v>2928</v>
      </c>
      <c r="G388" s="341">
        <v>2928</v>
      </c>
      <c r="H388" s="22">
        <v>2010</v>
      </c>
    </row>
    <row r="389" spans="2:8">
      <c r="B389" s="339">
        <v>552</v>
      </c>
      <c r="C389" s="340" t="s">
        <v>95</v>
      </c>
      <c r="D389" s="22" t="s">
        <v>103</v>
      </c>
      <c r="E389" s="22" t="s">
        <v>8</v>
      </c>
      <c r="F389" s="358">
        <v>2928</v>
      </c>
      <c r="G389" s="341">
        <v>2928</v>
      </c>
      <c r="H389" s="22">
        <v>2010</v>
      </c>
    </row>
    <row r="390" spans="2:8">
      <c r="B390" s="339">
        <v>553</v>
      </c>
      <c r="C390" s="340" t="s">
        <v>95</v>
      </c>
      <c r="D390" s="22" t="s">
        <v>104</v>
      </c>
      <c r="E390" s="22" t="s">
        <v>8</v>
      </c>
      <c r="F390" s="358">
        <v>2928</v>
      </c>
      <c r="G390" s="341">
        <v>2928</v>
      </c>
      <c r="H390" s="22">
        <v>2010</v>
      </c>
    </row>
    <row r="391" spans="2:8">
      <c r="B391" s="339">
        <v>554</v>
      </c>
      <c r="C391" s="340" t="s">
        <v>95</v>
      </c>
      <c r="D391" s="22" t="s">
        <v>105</v>
      </c>
      <c r="E391" s="22" t="s">
        <v>8</v>
      </c>
      <c r="F391" s="358">
        <v>2928</v>
      </c>
      <c r="G391" s="341">
        <v>2928</v>
      </c>
      <c r="H391" s="22">
        <v>2010</v>
      </c>
    </row>
    <row r="392" spans="2:8">
      <c r="B392" s="339">
        <v>555</v>
      </c>
      <c r="C392" s="340" t="s">
        <v>95</v>
      </c>
      <c r="D392" s="22" t="s">
        <v>106</v>
      </c>
      <c r="E392" s="22" t="s">
        <v>8</v>
      </c>
      <c r="F392" s="358">
        <v>2928</v>
      </c>
      <c r="G392" s="341">
        <v>2928</v>
      </c>
      <c r="H392" s="22">
        <v>2010</v>
      </c>
    </row>
    <row r="393" spans="2:8">
      <c r="B393" s="339">
        <v>556</v>
      </c>
      <c r="C393" s="340" t="s">
        <v>95</v>
      </c>
      <c r="D393" s="22" t="s">
        <v>107</v>
      </c>
      <c r="E393" s="22" t="s">
        <v>8</v>
      </c>
      <c r="F393" s="358">
        <v>2928</v>
      </c>
      <c r="G393" s="341">
        <v>2928</v>
      </c>
      <c r="H393" s="22">
        <v>2010</v>
      </c>
    </row>
    <row r="394" spans="2:8">
      <c r="B394" s="339">
        <v>557</v>
      </c>
      <c r="C394" s="340" t="s">
        <v>95</v>
      </c>
      <c r="D394" s="22" t="s">
        <v>108</v>
      </c>
      <c r="E394" s="22" t="s">
        <v>8</v>
      </c>
      <c r="F394" s="358">
        <v>2928</v>
      </c>
      <c r="G394" s="341">
        <v>2928</v>
      </c>
      <c r="H394" s="22">
        <v>2010</v>
      </c>
    </row>
    <row r="395" spans="2:8">
      <c r="B395" s="339">
        <v>558</v>
      </c>
      <c r="C395" s="340" t="s">
        <v>95</v>
      </c>
      <c r="D395" s="22" t="s">
        <v>109</v>
      </c>
      <c r="E395" s="22" t="s">
        <v>8</v>
      </c>
      <c r="F395" s="358">
        <v>2928</v>
      </c>
      <c r="G395" s="341">
        <v>2928</v>
      </c>
      <c r="H395" s="22">
        <v>2010</v>
      </c>
    </row>
    <row r="396" spans="2:8">
      <c r="B396" s="339">
        <v>559</v>
      </c>
      <c r="C396" s="340" t="s">
        <v>95</v>
      </c>
      <c r="D396" s="22" t="s">
        <v>110</v>
      </c>
      <c r="E396" s="22" t="s">
        <v>8</v>
      </c>
      <c r="F396" s="358">
        <v>2928</v>
      </c>
      <c r="G396" s="341">
        <v>2928</v>
      </c>
      <c r="H396" s="22">
        <v>2010</v>
      </c>
    </row>
    <row r="397" spans="2:8">
      <c r="B397" s="339">
        <v>560</v>
      </c>
      <c r="C397" s="340" t="s">
        <v>95</v>
      </c>
      <c r="D397" s="22" t="s">
        <v>111</v>
      </c>
      <c r="E397" s="22" t="s">
        <v>8</v>
      </c>
      <c r="F397" s="358">
        <v>2928</v>
      </c>
      <c r="G397" s="341">
        <v>2928</v>
      </c>
      <c r="H397" s="22">
        <v>2010</v>
      </c>
    </row>
    <row r="398" spans="2:8">
      <c r="B398" s="339">
        <v>561</v>
      </c>
      <c r="C398" s="340" t="s">
        <v>95</v>
      </c>
      <c r="D398" s="22" t="s">
        <v>112</v>
      </c>
      <c r="E398" s="22" t="s">
        <v>8</v>
      </c>
      <c r="F398" s="358">
        <v>2928</v>
      </c>
      <c r="G398" s="341">
        <v>2928</v>
      </c>
      <c r="H398" s="22">
        <v>2010</v>
      </c>
    </row>
    <row r="399" spans="2:8">
      <c r="B399" s="339">
        <v>562</v>
      </c>
      <c r="C399" s="340" t="s">
        <v>95</v>
      </c>
      <c r="D399" s="22" t="s">
        <v>113</v>
      </c>
      <c r="E399" s="22" t="s">
        <v>8</v>
      </c>
      <c r="F399" s="358">
        <v>2928</v>
      </c>
      <c r="G399" s="341">
        <v>2928</v>
      </c>
      <c r="H399" s="22">
        <v>2010</v>
      </c>
    </row>
    <row r="400" spans="2:8">
      <c r="B400" s="339">
        <v>563</v>
      </c>
      <c r="C400" s="340" t="s">
        <v>95</v>
      </c>
      <c r="D400" s="22" t="s">
        <v>114</v>
      </c>
      <c r="E400" s="22" t="s">
        <v>8</v>
      </c>
      <c r="F400" s="358">
        <v>2928</v>
      </c>
      <c r="G400" s="341">
        <v>2928</v>
      </c>
      <c r="H400" s="22">
        <v>2010</v>
      </c>
    </row>
    <row r="401" spans="2:8">
      <c r="B401" s="339">
        <v>564</v>
      </c>
      <c r="C401" s="340" t="s">
        <v>95</v>
      </c>
      <c r="D401" s="22" t="s">
        <v>115</v>
      </c>
      <c r="E401" s="22" t="s">
        <v>8</v>
      </c>
      <c r="F401" s="358">
        <v>2928</v>
      </c>
      <c r="G401" s="341">
        <f t="shared" ref="G401:G446" si="0">F401</f>
        <v>2928</v>
      </c>
      <c r="H401" s="22">
        <v>2010</v>
      </c>
    </row>
    <row r="402" spans="2:8">
      <c r="B402" s="339">
        <v>565</v>
      </c>
      <c r="C402" s="340" t="s">
        <v>95</v>
      </c>
      <c r="D402" s="22" t="s">
        <v>116</v>
      </c>
      <c r="E402" s="22" t="s">
        <v>8</v>
      </c>
      <c r="F402" s="358">
        <v>2928</v>
      </c>
      <c r="G402" s="341">
        <f t="shared" si="0"/>
        <v>2928</v>
      </c>
      <c r="H402" s="22">
        <v>2010</v>
      </c>
    </row>
    <row r="403" spans="2:8">
      <c r="B403" s="339">
        <v>566</v>
      </c>
      <c r="C403" s="340" t="s">
        <v>95</v>
      </c>
      <c r="D403" s="22" t="s">
        <v>117</v>
      </c>
      <c r="E403" s="22" t="s">
        <v>8</v>
      </c>
      <c r="F403" s="358">
        <v>2928</v>
      </c>
      <c r="G403" s="341">
        <f t="shared" si="0"/>
        <v>2928</v>
      </c>
      <c r="H403" s="22">
        <v>2010</v>
      </c>
    </row>
    <row r="404" spans="2:8">
      <c r="B404" s="339">
        <v>567</v>
      </c>
      <c r="C404" s="340" t="s">
        <v>95</v>
      </c>
      <c r="D404" s="22" t="s">
        <v>118</v>
      </c>
      <c r="E404" s="22" t="s">
        <v>8</v>
      </c>
      <c r="F404" s="358">
        <v>2928</v>
      </c>
      <c r="G404" s="341">
        <f t="shared" si="0"/>
        <v>2928</v>
      </c>
      <c r="H404" s="22">
        <v>2010</v>
      </c>
    </row>
    <row r="405" spans="2:8">
      <c r="B405" s="339">
        <v>568</v>
      </c>
      <c r="C405" s="340" t="s">
        <v>95</v>
      </c>
      <c r="D405" s="22" t="s">
        <v>119</v>
      </c>
      <c r="E405" s="22" t="s">
        <v>8</v>
      </c>
      <c r="F405" s="358">
        <v>2928</v>
      </c>
      <c r="G405" s="341">
        <f t="shared" si="0"/>
        <v>2928</v>
      </c>
      <c r="H405" s="22">
        <v>2010</v>
      </c>
    </row>
    <row r="406" spans="2:8">
      <c r="B406" s="339">
        <v>569</v>
      </c>
      <c r="C406" s="340" t="s">
        <v>2080</v>
      </c>
      <c r="D406" s="22" t="s">
        <v>1298</v>
      </c>
      <c r="E406" s="22" t="s">
        <v>8</v>
      </c>
      <c r="F406" s="358">
        <v>829.6</v>
      </c>
      <c r="G406" s="341">
        <f t="shared" si="0"/>
        <v>829.6</v>
      </c>
      <c r="H406" s="22">
        <v>2010</v>
      </c>
    </row>
    <row r="407" spans="2:8">
      <c r="B407" s="339">
        <v>570</v>
      </c>
      <c r="C407" s="340" t="s">
        <v>2080</v>
      </c>
      <c r="D407" s="22" t="s">
        <v>1299</v>
      </c>
      <c r="E407" s="22" t="s">
        <v>8</v>
      </c>
      <c r="F407" s="358">
        <v>829.6</v>
      </c>
      <c r="G407" s="341">
        <f t="shared" si="0"/>
        <v>829.6</v>
      </c>
      <c r="H407" s="22">
        <v>2010</v>
      </c>
    </row>
    <row r="408" spans="2:8">
      <c r="B408" s="339">
        <v>571</v>
      </c>
      <c r="C408" s="340" t="s">
        <v>2080</v>
      </c>
      <c r="D408" s="22" t="s">
        <v>1300</v>
      </c>
      <c r="E408" s="22" t="s">
        <v>8</v>
      </c>
      <c r="F408" s="358">
        <v>829.6</v>
      </c>
      <c r="G408" s="341">
        <f t="shared" si="0"/>
        <v>829.6</v>
      </c>
      <c r="H408" s="22">
        <v>2010</v>
      </c>
    </row>
    <row r="409" spans="2:8">
      <c r="B409" s="339">
        <v>572</v>
      </c>
      <c r="C409" s="340" t="s">
        <v>2080</v>
      </c>
      <c r="D409" s="22" t="s">
        <v>1301</v>
      </c>
      <c r="E409" s="22" t="s">
        <v>8</v>
      </c>
      <c r="F409" s="358">
        <v>829.6</v>
      </c>
      <c r="G409" s="341">
        <f t="shared" si="0"/>
        <v>829.6</v>
      </c>
      <c r="H409" s="22">
        <v>2010</v>
      </c>
    </row>
    <row r="410" spans="2:8">
      <c r="B410" s="339">
        <v>573</v>
      </c>
      <c r="C410" s="340" t="s">
        <v>2080</v>
      </c>
      <c r="D410" s="22" t="s">
        <v>1302</v>
      </c>
      <c r="E410" s="22" t="s">
        <v>8</v>
      </c>
      <c r="F410" s="358">
        <v>829.6</v>
      </c>
      <c r="G410" s="341">
        <f t="shared" si="0"/>
        <v>829.6</v>
      </c>
      <c r="H410" s="22">
        <v>2010</v>
      </c>
    </row>
    <row r="411" spans="2:8">
      <c r="B411" s="339">
        <v>574</v>
      </c>
      <c r="C411" s="340" t="s">
        <v>2080</v>
      </c>
      <c r="D411" s="22" t="s">
        <v>1303</v>
      </c>
      <c r="E411" s="22" t="s">
        <v>8</v>
      </c>
      <c r="F411" s="358">
        <v>829.6</v>
      </c>
      <c r="G411" s="341">
        <f t="shared" si="0"/>
        <v>829.6</v>
      </c>
      <c r="H411" s="22">
        <v>2010</v>
      </c>
    </row>
    <row r="412" spans="2:8">
      <c r="B412" s="339">
        <v>575</v>
      </c>
      <c r="C412" s="340" t="s">
        <v>2080</v>
      </c>
      <c r="D412" s="22" t="s">
        <v>1304</v>
      </c>
      <c r="E412" s="22" t="s">
        <v>8</v>
      </c>
      <c r="F412" s="358">
        <v>829.6</v>
      </c>
      <c r="G412" s="341">
        <f t="shared" si="0"/>
        <v>829.6</v>
      </c>
      <c r="H412" s="22">
        <v>2010</v>
      </c>
    </row>
    <row r="413" spans="2:8">
      <c r="B413" s="339">
        <v>576</v>
      </c>
      <c r="C413" s="340" t="s">
        <v>2080</v>
      </c>
      <c r="D413" s="22" t="s">
        <v>1305</v>
      </c>
      <c r="E413" s="22" t="s">
        <v>8</v>
      </c>
      <c r="F413" s="358">
        <v>829.6</v>
      </c>
      <c r="G413" s="341">
        <f t="shared" si="0"/>
        <v>829.6</v>
      </c>
      <c r="H413" s="22">
        <v>2010</v>
      </c>
    </row>
    <row r="414" spans="2:8">
      <c r="B414" s="339">
        <v>577</v>
      </c>
      <c r="C414" s="340" t="s">
        <v>2080</v>
      </c>
      <c r="D414" s="22" t="s">
        <v>1306</v>
      </c>
      <c r="E414" s="22" t="s">
        <v>8</v>
      </c>
      <c r="F414" s="358">
        <v>829.6</v>
      </c>
      <c r="G414" s="341">
        <f t="shared" si="0"/>
        <v>829.6</v>
      </c>
      <c r="H414" s="22">
        <v>2010</v>
      </c>
    </row>
    <row r="415" spans="2:8">
      <c r="B415" s="339">
        <v>578</v>
      </c>
      <c r="C415" s="340" t="s">
        <v>2080</v>
      </c>
      <c r="D415" s="22" t="s">
        <v>1307</v>
      </c>
      <c r="E415" s="22" t="s">
        <v>8</v>
      </c>
      <c r="F415" s="358">
        <v>829.6</v>
      </c>
      <c r="G415" s="341">
        <f t="shared" si="0"/>
        <v>829.6</v>
      </c>
      <c r="H415" s="22">
        <v>2010</v>
      </c>
    </row>
    <row r="416" spans="2:8">
      <c r="B416" s="339">
        <v>579</v>
      </c>
      <c r="C416" s="340" t="s">
        <v>2080</v>
      </c>
      <c r="D416" s="22" t="s">
        <v>1308</v>
      </c>
      <c r="E416" s="22" t="s">
        <v>8</v>
      </c>
      <c r="F416" s="358">
        <v>829.6</v>
      </c>
      <c r="G416" s="341">
        <f t="shared" si="0"/>
        <v>829.6</v>
      </c>
      <c r="H416" s="22">
        <v>2010</v>
      </c>
    </row>
    <row r="417" spans="2:8">
      <c r="B417" s="339">
        <v>580</v>
      </c>
      <c r="C417" s="340" t="s">
        <v>2080</v>
      </c>
      <c r="D417" s="22" t="s">
        <v>1309</v>
      </c>
      <c r="E417" s="22" t="s">
        <v>8</v>
      </c>
      <c r="F417" s="358">
        <v>829.6</v>
      </c>
      <c r="G417" s="341">
        <f t="shared" si="0"/>
        <v>829.6</v>
      </c>
      <c r="H417" s="22">
        <v>2010</v>
      </c>
    </row>
    <row r="418" spans="2:8">
      <c r="B418" s="339">
        <v>581</v>
      </c>
      <c r="C418" s="340" t="s">
        <v>2080</v>
      </c>
      <c r="D418" s="22" t="s">
        <v>1310</v>
      </c>
      <c r="E418" s="22" t="s">
        <v>8</v>
      </c>
      <c r="F418" s="358">
        <v>829.6</v>
      </c>
      <c r="G418" s="341">
        <f t="shared" si="0"/>
        <v>829.6</v>
      </c>
      <c r="H418" s="22">
        <v>2010</v>
      </c>
    </row>
    <row r="419" spans="2:8">
      <c r="B419" s="339">
        <v>582</v>
      </c>
      <c r="C419" s="340" t="s">
        <v>2080</v>
      </c>
      <c r="D419" s="22" t="s">
        <v>1311</v>
      </c>
      <c r="E419" s="22" t="s">
        <v>8</v>
      </c>
      <c r="F419" s="358">
        <v>829.6</v>
      </c>
      <c r="G419" s="341">
        <f t="shared" si="0"/>
        <v>829.6</v>
      </c>
      <c r="H419" s="22">
        <v>2010</v>
      </c>
    </row>
    <row r="420" spans="2:8">
      <c r="B420" s="339">
        <v>583</v>
      </c>
      <c r="C420" s="340" t="s">
        <v>2080</v>
      </c>
      <c r="D420" s="22" t="s">
        <v>1312</v>
      </c>
      <c r="E420" s="22" t="s">
        <v>8</v>
      </c>
      <c r="F420" s="358">
        <v>829.6</v>
      </c>
      <c r="G420" s="341">
        <f t="shared" si="0"/>
        <v>829.6</v>
      </c>
      <c r="H420" s="22">
        <v>2010</v>
      </c>
    </row>
    <row r="421" spans="2:8">
      <c r="B421" s="339">
        <v>584</v>
      </c>
      <c r="C421" s="340" t="s">
        <v>2080</v>
      </c>
      <c r="D421" s="22" t="s">
        <v>1313</v>
      </c>
      <c r="E421" s="22" t="s">
        <v>8</v>
      </c>
      <c r="F421" s="358">
        <v>829.6</v>
      </c>
      <c r="G421" s="341">
        <f t="shared" si="0"/>
        <v>829.6</v>
      </c>
      <c r="H421" s="22">
        <v>2010</v>
      </c>
    </row>
    <row r="422" spans="2:8">
      <c r="B422" s="339">
        <v>585</v>
      </c>
      <c r="C422" s="340" t="s">
        <v>2080</v>
      </c>
      <c r="D422" s="22" t="s">
        <v>1314</v>
      </c>
      <c r="E422" s="22" t="s">
        <v>8</v>
      </c>
      <c r="F422" s="358">
        <v>829.6</v>
      </c>
      <c r="G422" s="341">
        <f t="shared" si="0"/>
        <v>829.6</v>
      </c>
      <c r="H422" s="22">
        <v>2010</v>
      </c>
    </row>
    <row r="423" spans="2:8">
      <c r="B423" s="339">
        <v>586</v>
      </c>
      <c r="C423" s="340" t="s">
        <v>2080</v>
      </c>
      <c r="D423" s="22" t="s">
        <v>1315</v>
      </c>
      <c r="E423" s="22" t="s">
        <v>8</v>
      </c>
      <c r="F423" s="358">
        <v>829.6</v>
      </c>
      <c r="G423" s="341">
        <f t="shared" si="0"/>
        <v>829.6</v>
      </c>
      <c r="H423" s="22">
        <v>2010</v>
      </c>
    </row>
    <row r="424" spans="2:8">
      <c r="B424" s="339">
        <v>587</v>
      </c>
      <c r="C424" s="340" t="s">
        <v>2080</v>
      </c>
      <c r="D424" s="22" t="s">
        <v>1316</v>
      </c>
      <c r="E424" s="22" t="s">
        <v>8</v>
      </c>
      <c r="F424" s="358">
        <v>829.6</v>
      </c>
      <c r="G424" s="341">
        <f t="shared" si="0"/>
        <v>829.6</v>
      </c>
      <c r="H424" s="22">
        <v>2010</v>
      </c>
    </row>
    <row r="425" spans="2:8">
      <c r="B425" s="339">
        <v>588</v>
      </c>
      <c r="C425" s="340" t="s">
        <v>2080</v>
      </c>
      <c r="D425" s="22" t="s">
        <v>1317</v>
      </c>
      <c r="E425" s="22" t="s">
        <v>8</v>
      </c>
      <c r="F425" s="358">
        <v>829.6</v>
      </c>
      <c r="G425" s="341">
        <f t="shared" si="0"/>
        <v>829.6</v>
      </c>
      <c r="H425" s="22">
        <v>2010</v>
      </c>
    </row>
    <row r="426" spans="2:8">
      <c r="B426" s="339">
        <v>589</v>
      </c>
      <c r="C426" s="340" t="s">
        <v>2080</v>
      </c>
      <c r="D426" s="22" t="s">
        <v>1318</v>
      </c>
      <c r="E426" s="22" t="s">
        <v>8</v>
      </c>
      <c r="F426" s="358">
        <v>829.6</v>
      </c>
      <c r="G426" s="341">
        <f t="shared" si="0"/>
        <v>829.6</v>
      </c>
      <c r="H426" s="22">
        <v>2010</v>
      </c>
    </row>
    <row r="427" spans="2:8">
      <c r="B427" s="339">
        <v>590</v>
      </c>
      <c r="C427" s="340" t="s">
        <v>2080</v>
      </c>
      <c r="D427" s="22" t="s">
        <v>1319</v>
      </c>
      <c r="E427" s="22" t="s">
        <v>8</v>
      </c>
      <c r="F427" s="358">
        <v>829.6</v>
      </c>
      <c r="G427" s="341">
        <f t="shared" si="0"/>
        <v>829.6</v>
      </c>
      <c r="H427" s="22">
        <v>2010</v>
      </c>
    </row>
    <row r="428" spans="2:8">
      <c r="B428" s="339">
        <v>591</v>
      </c>
      <c r="C428" s="340" t="s">
        <v>2080</v>
      </c>
      <c r="D428" s="22" t="s">
        <v>1320</v>
      </c>
      <c r="E428" s="22" t="s">
        <v>8</v>
      </c>
      <c r="F428" s="358">
        <v>829.6</v>
      </c>
      <c r="G428" s="341">
        <f t="shared" si="0"/>
        <v>829.6</v>
      </c>
      <c r="H428" s="22">
        <v>2010</v>
      </c>
    </row>
    <row r="429" spans="2:8">
      <c r="B429" s="339">
        <v>592</v>
      </c>
      <c r="C429" s="340" t="s">
        <v>2080</v>
      </c>
      <c r="D429" s="22" t="s">
        <v>1321</v>
      </c>
      <c r="E429" s="22" t="s">
        <v>8</v>
      </c>
      <c r="F429" s="358">
        <v>829.6</v>
      </c>
      <c r="G429" s="341">
        <f t="shared" si="0"/>
        <v>829.6</v>
      </c>
      <c r="H429" s="22">
        <v>2010</v>
      </c>
    </row>
    <row r="430" spans="2:8">
      <c r="B430" s="339">
        <v>611</v>
      </c>
      <c r="C430" s="340" t="s">
        <v>2081</v>
      </c>
      <c r="D430" s="22" t="s">
        <v>235</v>
      </c>
      <c r="E430" s="22" t="s">
        <v>8</v>
      </c>
      <c r="F430" s="358">
        <v>5246</v>
      </c>
      <c r="G430" s="341">
        <f t="shared" si="0"/>
        <v>5246</v>
      </c>
      <c r="H430" s="22">
        <v>2010</v>
      </c>
    </row>
    <row r="431" spans="2:8">
      <c r="B431" s="339">
        <v>612</v>
      </c>
      <c r="C431" s="340" t="s">
        <v>2081</v>
      </c>
      <c r="D431" s="22" t="s">
        <v>236</v>
      </c>
      <c r="E431" s="22" t="s">
        <v>8</v>
      </c>
      <c r="F431" s="358">
        <v>5246</v>
      </c>
      <c r="G431" s="341">
        <f t="shared" si="0"/>
        <v>5246</v>
      </c>
      <c r="H431" s="22">
        <v>2010</v>
      </c>
    </row>
    <row r="432" spans="2:8">
      <c r="B432" s="339">
        <v>613</v>
      </c>
      <c r="C432" s="340" t="s">
        <v>2081</v>
      </c>
      <c r="D432" s="22" t="s">
        <v>237</v>
      </c>
      <c r="E432" s="22" t="s">
        <v>8</v>
      </c>
      <c r="F432" s="358">
        <v>5246</v>
      </c>
      <c r="G432" s="341">
        <f t="shared" si="0"/>
        <v>5246</v>
      </c>
      <c r="H432" s="22">
        <v>2010</v>
      </c>
    </row>
    <row r="433" spans="2:8">
      <c r="B433" s="339">
        <v>614</v>
      </c>
      <c r="C433" s="340" t="s">
        <v>2081</v>
      </c>
      <c r="D433" s="22" t="s">
        <v>238</v>
      </c>
      <c r="E433" s="22" t="s">
        <v>8</v>
      </c>
      <c r="F433" s="358">
        <v>5246</v>
      </c>
      <c r="G433" s="341">
        <f t="shared" si="0"/>
        <v>5246</v>
      </c>
      <c r="H433" s="22">
        <v>2010</v>
      </c>
    </row>
    <row r="434" spans="2:8">
      <c r="B434" s="339">
        <v>615</v>
      </c>
      <c r="C434" s="340" t="s">
        <v>2081</v>
      </c>
      <c r="D434" s="22" t="s">
        <v>239</v>
      </c>
      <c r="E434" s="22" t="s">
        <v>8</v>
      </c>
      <c r="F434" s="358">
        <v>5246</v>
      </c>
      <c r="G434" s="341">
        <f t="shared" si="0"/>
        <v>5246</v>
      </c>
      <c r="H434" s="22">
        <v>2010</v>
      </c>
    </row>
    <row r="435" spans="2:8">
      <c r="B435" s="339">
        <v>616</v>
      </c>
      <c r="C435" s="340" t="s">
        <v>2081</v>
      </c>
      <c r="D435" s="22" t="s">
        <v>240</v>
      </c>
      <c r="E435" s="22" t="s">
        <v>8</v>
      </c>
      <c r="F435" s="358">
        <v>5246</v>
      </c>
      <c r="G435" s="341">
        <f t="shared" si="0"/>
        <v>5246</v>
      </c>
      <c r="H435" s="22">
        <v>2010</v>
      </c>
    </row>
    <row r="436" spans="2:8">
      <c r="B436" s="339">
        <v>617</v>
      </c>
      <c r="C436" s="340" t="s">
        <v>2082</v>
      </c>
      <c r="D436" s="22" t="s">
        <v>214</v>
      </c>
      <c r="E436" s="22" t="s">
        <v>8</v>
      </c>
      <c r="F436" s="358">
        <v>4295.6099999999997</v>
      </c>
      <c r="G436" s="341">
        <f t="shared" si="0"/>
        <v>4295.6099999999997</v>
      </c>
      <c r="H436" s="22">
        <v>2010</v>
      </c>
    </row>
    <row r="437" spans="2:8">
      <c r="B437" s="339">
        <v>618</v>
      </c>
      <c r="C437" s="340" t="s">
        <v>2082</v>
      </c>
      <c r="D437" s="22" t="s">
        <v>215</v>
      </c>
      <c r="E437" s="22" t="s">
        <v>8</v>
      </c>
      <c r="F437" s="358">
        <v>4295.62</v>
      </c>
      <c r="G437" s="341">
        <f t="shared" si="0"/>
        <v>4295.62</v>
      </c>
      <c r="H437" s="22">
        <v>2010</v>
      </c>
    </row>
    <row r="438" spans="2:8">
      <c r="B438" s="339">
        <v>619</v>
      </c>
      <c r="C438" s="340" t="s">
        <v>2082</v>
      </c>
      <c r="D438" s="22" t="s">
        <v>216</v>
      </c>
      <c r="E438" s="22" t="s">
        <v>8</v>
      </c>
      <c r="F438" s="358">
        <v>4295.62</v>
      </c>
      <c r="G438" s="341">
        <f t="shared" si="0"/>
        <v>4295.62</v>
      </c>
      <c r="H438" s="22">
        <v>2010</v>
      </c>
    </row>
    <row r="439" spans="2:8">
      <c r="B439" s="339">
        <v>620</v>
      </c>
      <c r="C439" s="340" t="s">
        <v>2082</v>
      </c>
      <c r="D439" s="22" t="s">
        <v>217</v>
      </c>
      <c r="E439" s="22" t="s">
        <v>8</v>
      </c>
      <c r="F439" s="358">
        <v>4295.62</v>
      </c>
      <c r="G439" s="341">
        <f t="shared" si="0"/>
        <v>4295.62</v>
      </c>
      <c r="H439" s="22">
        <v>2010</v>
      </c>
    </row>
    <row r="440" spans="2:8">
      <c r="B440" s="339">
        <v>621</v>
      </c>
      <c r="C440" s="340" t="s">
        <v>2082</v>
      </c>
      <c r="D440" s="22" t="s">
        <v>218</v>
      </c>
      <c r="E440" s="22" t="s">
        <v>8</v>
      </c>
      <c r="F440" s="358">
        <v>4295.62</v>
      </c>
      <c r="G440" s="341">
        <f t="shared" si="0"/>
        <v>4295.62</v>
      </c>
      <c r="H440" s="22">
        <v>2010</v>
      </c>
    </row>
    <row r="441" spans="2:8">
      <c r="B441" s="339">
        <v>622</v>
      </c>
      <c r="C441" s="340" t="s">
        <v>2082</v>
      </c>
      <c r="D441" s="22" t="s">
        <v>219</v>
      </c>
      <c r="E441" s="22" t="s">
        <v>8</v>
      </c>
      <c r="F441" s="358">
        <v>4295.62</v>
      </c>
      <c r="G441" s="341">
        <f t="shared" si="0"/>
        <v>4295.62</v>
      </c>
      <c r="H441" s="22">
        <v>2010</v>
      </c>
    </row>
    <row r="442" spans="2:8">
      <c r="B442" s="339">
        <v>623</v>
      </c>
      <c r="C442" s="340" t="s">
        <v>2082</v>
      </c>
      <c r="D442" s="22" t="s">
        <v>220</v>
      </c>
      <c r="E442" s="22" t="s">
        <v>8</v>
      </c>
      <c r="F442" s="358">
        <v>4295.62</v>
      </c>
      <c r="G442" s="341">
        <f t="shared" si="0"/>
        <v>4295.62</v>
      </c>
      <c r="H442" s="22">
        <v>2010</v>
      </c>
    </row>
    <row r="443" spans="2:8">
      <c r="B443" s="339">
        <v>624</v>
      </c>
      <c r="C443" s="340" t="s">
        <v>2082</v>
      </c>
      <c r="D443" s="22" t="s">
        <v>221</v>
      </c>
      <c r="E443" s="22" t="s">
        <v>8</v>
      </c>
      <c r="F443" s="358">
        <v>4295.62</v>
      </c>
      <c r="G443" s="341">
        <f t="shared" si="0"/>
        <v>4295.62</v>
      </c>
      <c r="H443" s="22">
        <v>2010</v>
      </c>
    </row>
    <row r="444" spans="2:8">
      <c r="B444" s="339">
        <v>625</v>
      </c>
      <c r="C444" s="340" t="s">
        <v>2082</v>
      </c>
      <c r="D444" s="22" t="s">
        <v>222</v>
      </c>
      <c r="E444" s="22" t="s">
        <v>8</v>
      </c>
      <c r="F444" s="358">
        <v>4295.62</v>
      </c>
      <c r="G444" s="341">
        <f t="shared" si="0"/>
        <v>4295.62</v>
      </c>
      <c r="H444" s="22">
        <v>2010</v>
      </c>
    </row>
    <row r="445" spans="2:8">
      <c r="B445" s="339">
        <v>626</v>
      </c>
      <c r="C445" s="340" t="s">
        <v>2082</v>
      </c>
      <c r="D445" s="22" t="s">
        <v>223</v>
      </c>
      <c r="E445" s="22" t="s">
        <v>8</v>
      </c>
      <c r="F445" s="358">
        <v>4295.62</v>
      </c>
      <c r="G445" s="341">
        <f t="shared" si="0"/>
        <v>4295.62</v>
      </c>
      <c r="H445" s="22">
        <v>2010</v>
      </c>
    </row>
    <row r="446" spans="2:8">
      <c r="B446" s="339">
        <v>627</v>
      </c>
      <c r="C446" s="340" t="s">
        <v>2082</v>
      </c>
      <c r="D446" s="22" t="s">
        <v>224</v>
      </c>
      <c r="E446" s="22" t="s">
        <v>8</v>
      </c>
      <c r="F446" s="358">
        <v>4295.62</v>
      </c>
      <c r="G446" s="341">
        <f t="shared" si="0"/>
        <v>4295.62</v>
      </c>
      <c r="H446" s="22">
        <v>2010</v>
      </c>
    </row>
    <row r="447" spans="2:8">
      <c r="B447" s="339">
        <v>628</v>
      </c>
      <c r="C447" s="340" t="s">
        <v>2082</v>
      </c>
      <c r="D447" s="22" t="s">
        <v>225</v>
      </c>
      <c r="E447" s="22" t="s">
        <v>8</v>
      </c>
      <c r="F447" s="358">
        <v>4295.62</v>
      </c>
      <c r="G447" s="341">
        <f t="shared" ref="G447:G472" si="1">F447</f>
        <v>4295.62</v>
      </c>
      <c r="H447" s="22">
        <v>2010</v>
      </c>
    </row>
    <row r="448" spans="2:8">
      <c r="B448" s="339">
        <v>629</v>
      </c>
      <c r="C448" s="340" t="s">
        <v>130</v>
      </c>
      <c r="D448" s="22" t="s">
        <v>131</v>
      </c>
      <c r="E448" s="22" t="s">
        <v>8</v>
      </c>
      <c r="F448" s="358">
        <v>3294</v>
      </c>
      <c r="G448" s="341">
        <f t="shared" si="1"/>
        <v>3294</v>
      </c>
      <c r="H448" s="22">
        <v>2010</v>
      </c>
    </row>
    <row r="449" spans="2:8">
      <c r="B449" s="339">
        <v>630</v>
      </c>
      <c r="C449" s="340" t="s">
        <v>130</v>
      </c>
      <c r="D449" s="22" t="s">
        <v>132</v>
      </c>
      <c r="E449" s="22" t="s">
        <v>8</v>
      </c>
      <c r="F449" s="358">
        <v>3294</v>
      </c>
      <c r="G449" s="341">
        <f t="shared" si="1"/>
        <v>3294</v>
      </c>
      <c r="H449" s="22">
        <v>2010</v>
      </c>
    </row>
    <row r="450" spans="2:8">
      <c r="B450" s="339">
        <v>631</v>
      </c>
      <c r="C450" s="340" t="s">
        <v>130</v>
      </c>
      <c r="D450" s="22" t="s">
        <v>133</v>
      </c>
      <c r="E450" s="22" t="s">
        <v>8</v>
      </c>
      <c r="F450" s="358">
        <v>3294</v>
      </c>
      <c r="G450" s="341">
        <f t="shared" si="1"/>
        <v>3294</v>
      </c>
      <c r="H450" s="22">
        <v>2010</v>
      </c>
    </row>
    <row r="451" spans="2:8">
      <c r="B451" s="339">
        <v>632</v>
      </c>
      <c r="C451" s="340" t="s">
        <v>130</v>
      </c>
      <c r="D451" s="22" t="s">
        <v>134</v>
      </c>
      <c r="E451" s="22" t="s">
        <v>8</v>
      </c>
      <c r="F451" s="358">
        <v>3294</v>
      </c>
      <c r="G451" s="341">
        <f t="shared" si="1"/>
        <v>3294</v>
      </c>
      <c r="H451" s="22">
        <v>2010</v>
      </c>
    </row>
    <row r="452" spans="2:8">
      <c r="B452" s="339">
        <v>633</v>
      </c>
      <c r="C452" s="340" t="s">
        <v>1415</v>
      </c>
      <c r="D452" s="22" t="s">
        <v>64</v>
      </c>
      <c r="E452" s="22" t="s">
        <v>8</v>
      </c>
      <c r="F452" s="358">
        <v>2562.12</v>
      </c>
      <c r="G452" s="341">
        <f t="shared" si="1"/>
        <v>2562.12</v>
      </c>
      <c r="H452" s="22">
        <v>2010</v>
      </c>
    </row>
    <row r="453" spans="2:8">
      <c r="B453" s="339">
        <v>634</v>
      </c>
      <c r="C453" s="340" t="s">
        <v>1415</v>
      </c>
      <c r="D453" s="22" t="s">
        <v>65</v>
      </c>
      <c r="E453" s="22" t="s">
        <v>8</v>
      </c>
      <c r="F453" s="358">
        <v>2562.12</v>
      </c>
      <c r="G453" s="341">
        <f t="shared" si="1"/>
        <v>2562.12</v>
      </c>
      <c r="H453" s="22">
        <v>2010</v>
      </c>
    </row>
    <row r="454" spans="2:8">
      <c r="B454" s="339">
        <v>635</v>
      </c>
      <c r="C454" s="340" t="s">
        <v>1415</v>
      </c>
      <c r="D454" s="22" t="s">
        <v>66</v>
      </c>
      <c r="E454" s="22" t="s">
        <v>8</v>
      </c>
      <c r="F454" s="358">
        <v>2562.12</v>
      </c>
      <c r="G454" s="341">
        <f t="shared" si="1"/>
        <v>2562.12</v>
      </c>
      <c r="H454" s="22">
        <v>2010</v>
      </c>
    </row>
    <row r="455" spans="2:8">
      <c r="B455" s="339">
        <v>636</v>
      </c>
      <c r="C455" s="340" t="s">
        <v>1415</v>
      </c>
      <c r="D455" s="22" t="s">
        <v>67</v>
      </c>
      <c r="E455" s="22" t="s">
        <v>8</v>
      </c>
      <c r="F455" s="358">
        <v>2562.12</v>
      </c>
      <c r="G455" s="341">
        <f t="shared" si="1"/>
        <v>2562.12</v>
      </c>
      <c r="H455" s="22">
        <v>2010</v>
      </c>
    </row>
    <row r="456" spans="2:8">
      <c r="B456" s="339">
        <v>637</v>
      </c>
      <c r="C456" s="340" t="s">
        <v>1415</v>
      </c>
      <c r="D456" s="22" t="s">
        <v>68</v>
      </c>
      <c r="E456" s="22" t="s">
        <v>8</v>
      </c>
      <c r="F456" s="358">
        <v>2562.12</v>
      </c>
      <c r="G456" s="341">
        <f t="shared" si="1"/>
        <v>2562.12</v>
      </c>
      <c r="H456" s="22">
        <v>2010</v>
      </c>
    </row>
    <row r="457" spans="2:8">
      <c r="B457" s="339">
        <v>638</v>
      </c>
      <c r="C457" s="340" t="s">
        <v>1415</v>
      </c>
      <c r="D457" s="22" t="s">
        <v>69</v>
      </c>
      <c r="E457" s="22" t="s">
        <v>8</v>
      </c>
      <c r="F457" s="358">
        <v>2562.12</v>
      </c>
      <c r="G457" s="341">
        <f t="shared" si="1"/>
        <v>2562.12</v>
      </c>
      <c r="H457" s="22">
        <v>2010</v>
      </c>
    </row>
    <row r="458" spans="2:8">
      <c r="B458" s="339">
        <v>639</v>
      </c>
      <c r="C458" s="340" t="s">
        <v>1415</v>
      </c>
      <c r="D458" s="22" t="s">
        <v>70</v>
      </c>
      <c r="E458" s="22" t="s">
        <v>8</v>
      </c>
      <c r="F458" s="358">
        <v>2562.12</v>
      </c>
      <c r="G458" s="341">
        <f t="shared" si="1"/>
        <v>2562.12</v>
      </c>
      <c r="H458" s="22">
        <v>2010</v>
      </c>
    </row>
    <row r="459" spans="2:8">
      <c r="B459" s="339">
        <v>659</v>
      </c>
      <c r="C459" s="340" t="s">
        <v>1415</v>
      </c>
      <c r="D459" s="22" t="s">
        <v>71</v>
      </c>
      <c r="E459" s="22" t="s">
        <v>8</v>
      </c>
      <c r="F459" s="358">
        <v>2562.12</v>
      </c>
      <c r="G459" s="341">
        <f t="shared" si="1"/>
        <v>2562.12</v>
      </c>
      <c r="H459" s="22">
        <v>2010</v>
      </c>
    </row>
    <row r="460" spans="2:8">
      <c r="B460" s="339">
        <v>660</v>
      </c>
      <c r="C460" s="340" t="s">
        <v>1415</v>
      </c>
      <c r="D460" s="22" t="s">
        <v>72</v>
      </c>
      <c r="E460" s="22" t="s">
        <v>8</v>
      </c>
      <c r="F460" s="358">
        <v>2562.12</v>
      </c>
      <c r="G460" s="341">
        <f t="shared" si="1"/>
        <v>2562.12</v>
      </c>
      <c r="H460" s="22">
        <v>2010</v>
      </c>
    </row>
    <row r="461" spans="2:8">
      <c r="B461" s="339">
        <v>661</v>
      </c>
      <c r="C461" s="340" t="s">
        <v>1415</v>
      </c>
      <c r="D461" s="22" t="s">
        <v>73</v>
      </c>
      <c r="E461" s="22" t="s">
        <v>8</v>
      </c>
      <c r="F461" s="358">
        <v>2562.12</v>
      </c>
      <c r="G461" s="341">
        <f t="shared" si="1"/>
        <v>2562.12</v>
      </c>
      <c r="H461" s="22">
        <v>2010</v>
      </c>
    </row>
    <row r="462" spans="2:8">
      <c r="B462" s="339">
        <v>663</v>
      </c>
      <c r="C462" s="340" t="s">
        <v>58</v>
      </c>
      <c r="D462" s="22" t="s">
        <v>59</v>
      </c>
      <c r="E462" s="22" t="s">
        <v>8</v>
      </c>
      <c r="F462" s="358">
        <v>2322.88</v>
      </c>
      <c r="G462" s="341">
        <f t="shared" si="1"/>
        <v>2322.88</v>
      </c>
      <c r="H462" s="22">
        <v>2010</v>
      </c>
    </row>
    <row r="463" spans="2:8">
      <c r="B463" s="339">
        <v>664</v>
      </c>
      <c r="C463" s="340" t="s">
        <v>58</v>
      </c>
      <c r="D463" s="22" t="s">
        <v>60</v>
      </c>
      <c r="E463" s="22" t="s">
        <v>8</v>
      </c>
      <c r="F463" s="358">
        <v>2322.88</v>
      </c>
      <c r="G463" s="341">
        <f t="shared" si="1"/>
        <v>2322.88</v>
      </c>
      <c r="H463" s="22">
        <v>2010</v>
      </c>
    </row>
    <row r="464" spans="2:8">
      <c r="B464" s="339">
        <v>665</v>
      </c>
      <c r="C464" s="340" t="s">
        <v>58</v>
      </c>
      <c r="D464" s="22" t="s">
        <v>61</v>
      </c>
      <c r="E464" s="22" t="s">
        <v>8</v>
      </c>
      <c r="F464" s="358">
        <v>2322.88</v>
      </c>
      <c r="G464" s="341">
        <f t="shared" si="1"/>
        <v>2322.88</v>
      </c>
      <c r="H464" s="22">
        <v>2010</v>
      </c>
    </row>
    <row r="465" spans="1:9">
      <c r="B465" s="339">
        <v>666</v>
      </c>
      <c r="C465" s="340" t="s">
        <v>1449</v>
      </c>
      <c r="D465" s="22" t="s">
        <v>254</v>
      </c>
      <c r="E465" s="22" t="s">
        <v>8</v>
      </c>
      <c r="F465" s="358">
        <v>9850.2800000000007</v>
      </c>
      <c r="G465" s="341">
        <v>8000</v>
      </c>
      <c r="H465" s="22">
        <v>2010</v>
      </c>
    </row>
    <row r="466" spans="1:9">
      <c r="B466" s="339">
        <v>667</v>
      </c>
      <c r="C466" s="340" t="s">
        <v>1450</v>
      </c>
      <c r="D466" s="22" t="s">
        <v>245</v>
      </c>
      <c r="E466" s="22" t="s">
        <v>8</v>
      </c>
      <c r="F466" s="358">
        <v>5741.32</v>
      </c>
      <c r="G466" s="341">
        <f t="shared" si="1"/>
        <v>5741.32</v>
      </c>
      <c r="H466" s="22">
        <v>2010</v>
      </c>
    </row>
    <row r="467" spans="1:9">
      <c r="B467" s="339">
        <v>668</v>
      </c>
      <c r="C467" s="340" t="s">
        <v>452</v>
      </c>
      <c r="D467" s="22" t="s">
        <v>259</v>
      </c>
      <c r="E467" s="22" t="s">
        <v>8</v>
      </c>
      <c r="F467" s="358">
        <v>27629.34</v>
      </c>
      <c r="G467" s="341">
        <f t="shared" si="1"/>
        <v>27629.34</v>
      </c>
      <c r="H467" s="22">
        <v>2010</v>
      </c>
    </row>
    <row r="468" spans="1:9">
      <c r="B468" s="339">
        <v>669</v>
      </c>
      <c r="C468" s="340" t="s">
        <v>1451</v>
      </c>
      <c r="D468" s="22" t="s">
        <v>260</v>
      </c>
      <c r="E468" s="22" t="s">
        <v>8</v>
      </c>
      <c r="F468" s="358">
        <v>28312.54</v>
      </c>
      <c r="G468" s="341">
        <f t="shared" si="1"/>
        <v>28312.54</v>
      </c>
      <c r="H468" s="22">
        <v>2010</v>
      </c>
    </row>
    <row r="469" spans="1:9">
      <c r="B469" s="339">
        <v>670</v>
      </c>
      <c r="C469" s="340" t="s">
        <v>1452</v>
      </c>
      <c r="D469" s="22" t="s">
        <v>250</v>
      </c>
      <c r="E469" s="22" t="s">
        <v>8</v>
      </c>
      <c r="F469" s="358">
        <v>6823.46</v>
      </c>
      <c r="G469" s="341">
        <f t="shared" si="1"/>
        <v>6823.46</v>
      </c>
      <c r="H469" s="22">
        <v>2011</v>
      </c>
    </row>
    <row r="470" spans="1:9" s="20" customFormat="1">
      <c r="A470" s="198"/>
      <c r="B470" s="339">
        <v>671</v>
      </c>
      <c r="C470" s="340" t="s">
        <v>1452</v>
      </c>
      <c r="D470" s="22" t="s">
        <v>251</v>
      </c>
      <c r="E470" s="22" t="s">
        <v>8</v>
      </c>
      <c r="F470" s="358">
        <v>6823.46</v>
      </c>
      <c r="G470" s="341">
        <f t="shared" si="1"/>
        <v>6823.46</v>
      </c>
      <c r="H470" s="22">
        <v>2011</v>
      </c>
      <c r="I470" s="198"/>
    </row>
    <row r="471" spans="1:9">
      <c r="B471" s="339">
        <v>672</v>
      </c>
      <c r="C471" s="340" t="s">
        <v>1453</v>
      </c>
      <c r="D471" s="22" t="s">
        <v>252</v>
      </c>
      <c r="E471" s="22" t="s">
        <v>15</v>
      </c>
      <c r="F471" s="358">
        <v>7075.82</v>
      </c>
      <c r="G471" s="341">
        <f t="shared" si="1"/>
        <v>7075.82</v>
      </c>
      <c r="H471" s="22">
        <v>2010</v>
      </c>
    </row>
    <row r="472" spans="1:9">
      <c r="B472" s="339">
        <v>673</v>
      </c>
      <c r="C472" s="340" t="s">
        <v>1453</v>
      </c>
      <c r="D472" s="22" t="s">
        <v>253</v>
      </c>
      <c r="E472" s="22" t="s">
        <v>15</v>
      </c>
      <c r="F472" s="358">
        <v>7075.82</v>
      </c>
      <c r="G472" s="341">
        <f t="shared" si="1"/>
        <v>7075.82</v>
      </c>
      <c r="H472" s="22">
        <v>2010</v>
      </c>
    </row>
    <row r="473" spans="1:9">
      <c r="B473" s="339"/>
      <c r="C473" s="340" t="s">
        <v>913</v>
      </c>
      <c r="D473" s="22" t="s">
        <v>914</v>
      </c>
      <c r="E473" s="22" t="s">
        <v>8</v>
      </c>
      <c r="F473" s="358">
        <v>305.97000000000003</v>
      </c>
      <c r="G473" s="341">
        <v>305.97000000000003</v>
      </c>
      <c r="H473" s="22">
        <v>2009</v>
      </c>
    </row>
    <row r="474" spans="1:9">
      <c r="B474" s="339"/>
      <c r="C474" s="340" t="s">
        <v>915</v>
      </c>
      <c r="D474" s="22" t="s">
        <v>916</v>
      </c>
      <c r="E474" s="22" t="s">
        <v>8</v>
      </c>
      <c r="F474" s="358">
        <v>379.42</v>
      </c>
      <c r="G474" s="341">
        <v>379.42</v>
      </c>
      <c r="H474" s="22" t="s">
        <v>43</v>
      </c>
    </row>
    <row r="475" spans="1:9">
      <c r="B475" s="339"/>
      <c r="C475" s="340" t="s">
        <v>917</v>
      </c>
      <c r="D475" s="22" t="s">
        <v>918</v>
      </c>
      <c r="E475" s="22" t="s">
        <v>8</v>
      </c>
      <c r="F475" s="358">
        <v>397.13</v>
      </c>
      <c r="G475" s="341">
        <v>397.13</v>
      </c>
      <c r="H475" s="22">
        <v>2005</v>
      </c>
    </row>
    <row r="476" spans="1:9">
      <c r="B476" s="339"/>
      <c r="C476" s="340" t="s">
        <v>919</v>
      </c>
      <c r="D476" s="22" t="s">
        <v>920</v>
      </c>
      <c r="E476" s="22" t="s">
        <v>8</v>
      </c>
      <c r="F476" s="358">
        <v>400</v>
      </c>
      <c r="G476" s="341">
        <v>305.97000000000003</v>
      </c>
      <c r="H476" s="22">
        <v>2006</v>
      </c>
    </row>
    <row r="477" spans="1:9">
      <c r="B477" s="339"/>
      <c r="C477" s="340" t="s">
        <v>919</v>
      </c>
      <c r="D477" s="22" t="s">
        <v>921</v>
      </c>
      <c r="E477" s="22" t="s">
        <v>8</v>
      </c>
      <c r="F477" s="358">
        <v>400</v>
      </c>
      <c r="G477" s="341">
        <v>305.97000000000003</v>
      </c>
      <c r="H477" s="22">
        <v>2006</v>
      </c>
    </row>
    <row r="478" spans="1:9">
      <c r="B478" s="339"/>
      <c r="C478" s="340" t="s">
        <v>922</v>
      </c>
      <c r="D478" s="22" t="s">
        <v>923</v>
      </c>
      <c r="E478" s="22" t="s">
        <v>8</v>
      </c>
      <c r="F478" s="358">
        <v>494.1</v>
      </c>
      <c r="G478" s="341">
        <v>494.1</v>
      </c>
      <c r="H478" s="22">
        <v>2010</v>
      </c>
    </row>
    <row r="479" spans="1:9">
      <c r="B479" s="339"/>
      <c r="C479" s="340" t="s">
        <v>1113</v>
      </c>
      <c r="D479" s="22" t="s">
        <v>924</v>
      </c>
      <c r="E479" s="22" t="s">
        <v>8</v>
      </c>
      <c r="F479" s="358">
        <v>541</v>
      </c>
      <c r="G479" s="341">
        <v>500</v>
      </c>
      <c r="H479" s="22">
        <v>2008</v>
      </c>
    </row>
    <row r="480" spans="1:9">
      <c r="B480" s="339"/>
      <c r="C480" s="340" t="s">
        <v>1221</v>
      </c>
      <c r="D480" s="22" t="s">
        <v>1222</v>
      </c>
      <c r="E480" s="22" t="s">
        <v>8</v>
      </c>
      <c r="F480" s="358">
        <v>558</v>
      </c>
      <c r="G480" s="341">
        <v>500</v>
      </c>
      <c r="H480" s="22">
        <v>2008</v>
      </c>
    </row>
    <row r="481" spans="2:8">
      <c r="B481" s="339"/>
      <c r="C481" s="340" t="s">
        <v>349</v>
      </c>
      <c r="D481" s="22" t="s">
        <v>1234</v>
      </c>
      <c r="E481" s="22" t="s">
        <v>8</v>
      </c>
      <c r="F481" s="358">
        <v>579.5</v>
      </c>
      <c r="G481" s="341">
        <v>500</v>
      </c>
      <c r="H481" s="22">
        <v>2007</v>
      </c>
    </row>
    <row r="482" spans="2:8">
      <c r="B482" s="339"/>
      <c r="C482" s="340" t="s">
        <v>1260</v>
      </c>
      <c r="D482" s="22" t="s">
        <v>1261</v>
      </c>
      <c r="E482" s="22" t="s">
        <v>8</v>
      </c>
      <c r="F482" s="358">
        <v>711.26</v>
      </c>
      <c r="G482" s="341">
        <v>700</v>
      </c>
      <c r="H482" s="22">
        <v>2009</v>
      </c>
    </row>
    <row r="483" spans="2:8">
      <c r="B483" s="339"/>
      <c r="C483" s="340" t="s">
        <v>913</v>
      </c>
      <c r="D483" s="22" t="s">
        <v>1262</v>
      </c>
      <c r="E483" s="22" t="s">
        <v>8</v>
      </c>
      <c r="F483" s="358">
        <v>721.02</v>
      </c>
      <c r="G483" s="341">
        <v>305.97000000000003</v>
      </c>
      <c r="H483" s="22">
        <v>2009</v>
      </c>
    </row>
    <row r="484" spans="2:8">
      <c r="B484" s="339"/>
      <c r="C484" s="340" t="s">
        <v>913</v>
      </c>
      <c r="D484" s="22" t="s">
        <v>1263</v>
      </c>
      <c r="E484" s="22" t="s">
        <v>8</v>
      </c>
      <c r="F484" s="358">
        <v>721.02</v>
      </c>
      <c r="G484" s="341">
        <v>305.97000000000003</v>
      </c>
      <c r="H484" s="22">
        <v>2009</v>
      </c>
    </row>
    <row r="485" spans="2:8">
      <c r="B485" s="339"/>
      <c r="C485" s="340" t="s">
        <v>913</v>
      </c>
      <c r="D485" s="22" t="s">
        <v>1264</v>
      </c>
      <c r="E485" s="22" t="s">
        <v>8</v>
      </c>
      <c r="F485" s="358">
        <v>721.02</v>
      </c>
      <c r="G485" s="341">
        <v>305.97000000000003</v>
      </c>
      <c r="H485" s="22">
        <v>2009</v>
      </c>
    </row>
    <row r="486" spans="2:8">
      <c r="B486" s="339"/>
      <c r="C486" s="340" t="s">
        <v>913</v>
      </c>
      <c r="D486" s="22" t="s">
        <v>1265</v>
      </c>
      <c r="E486" s="22" t="s">
        <v>8</v>
      </c>
      <c r="F486" s="358">
        <v>721.02</v>
      </c>
      <c r="G486" s="341">
        <v>305.97000000000003</v>
      </c>
      <c r="H486" s="22">
        <v>2009</v>
      </c>
    </row>
    <row r="487" spans="2:8">
      <c r="B487" s="339"/>
      <c r="C487" s="340" t="s">
        <v>350</v>
      </c>
      <c r="D487" s="22" t="s">
        <v>1271</v>
      </c>
      <c r="E487" s="22" t="s">
        <v>8</v>
      </c>
      <c r="F487" s="358">
        <v>725.9</v>
      </c>
      <c r="G487" s="341">
        <v>725.9</v>
      </c>
      <c r="H487" s="22">
        <v>2009</v>
      </c>
    </row>
    <row r="488" spans="2:8">
      <c r="B488" s="339"/>
      <c r="C488" s="340" t="s">
        <v>350</v>
      </c>
      <c r="D488" s="22" t="s">
        <v>1273</v>
      </c>
      <c r="E488" s="22" t="s">
        <v>8</v>
      </c>
      <c r="F488" s="358">
        <v>725.9</v>
      </c>
      <c r="G488" s="341">
        <v>725.9</v>
      </c>
      <c r="H488" s="22">
        <v>2009</v>
      </c>
    </row>
    <row r="489" spans="2:8">
      <c r="B489" s="339"/>
      <c r="C489" s="340" t="s">
        <v>350</v>
      </c>
      <c r="D489" s="22" t="s">
        <v>1274</v>
      </c>
      <c r="E489" s="22" t="s">
        <v>8</v>
      </c>
      <c r="F489" s="358">
        <v>725.9</v>
      </c>
      <c r="G489" s="341">
        <v>725.9</v>
      </c>
      <c r="H489" s="22">
        <v>2009</v>
      </c>
    </row>
    <row r="490" spans="2:8">
      <c r="B490" s="339"/>
      <c r="C490" s="340" t="s">
        <v>350</v>
      </c>
      <c r="D490" s="22" t="s">
        <v>1276</v>
      </c>
      <c r="E490" s="22" t="s">
        <v>8</v>
      </c>
      <c r="F490" s="358">
        <v>725.9</v>
      </c>
      <c r="G490" s="341">
        <v>725.9</v>
      </c>
      <c r="H490" s="22">
        <v>2009</v>
      </c>
    </row>
    <row r="491" spans="2:8">
      <c r="B491" s="339"/>
      <c r="C491" s="340" t="s">
        <v>350</v>
      </c>
      <c r="D491" s="22" t="s">
        <v>1275</v>
      </c>
      <c r="E491" s="22" t="s">
        <v>8</v>
      </c>
      <c r="F491" s="358">
        <v>725.9</v>
      </c>
      <c r="G491" s="341">
        <v>725.9</v>
      </c>
      <c r="H491" s="22">
        <v>2009</v>
      </c>
    </row>
    <row r="492" spans="2:8">
      <c r="B492" s="339"/>
      <c r="C492" s="340" t="s">
        <v>350</v>
      </c>
      <c r="D492" s="22" t="s">
        <v>1277</v>
      </c>
      <c r="E492" s="22" t="s">
        <v>8</v>
      </c>
      <c r="F492" s="358">
        <v>725.9</v>
      </c>
      <c r="G492" s="341">
        <v>725.9</v>
      </c>
      <c r="H492" s="22">
        <v>2009</v>
      </c>
    </row>
    <row r="493" spans="2:8">
      <c r="B493" s="339"/>
      <c r="C493" s="340" t="s">
        <v>350</v>
      </c>
      <c r="D493" s="22" t="s">
        <v>1278</v>
      </c>
      <c r="E493" s="22" t="s">
        <v>8</v>
      </c>
      <c r="F493" s="358">
        <v>725.9</v>
      </c>
      <c r="G493" s="341">
        <v>725.9</v>
      </c>
      <c r="H493" s="22">
        <v>2009</v>
      </c>
    </row>
    <row r="494" spans="2:8">
      <c r="B494" s="339"/>
      <c r="C494" s="340" t="s">
        <v>350</v>
      </c>
      <c r="D494" s="22" t="s">
        <v>1279</v>
      </c>
      <c r="E494" s="22" t="s">
        <v>8</v>
      </c>
      <c r="F494" s="358">
        <v>725.9</v>
      </c>
      <c r="G494" s="341">
        <v>725.9</v>
      </c>
      <c r="H494" s="22">
        <v>2009</v>
      </c>
    </row>
    <row r="495" spans="2:8">
      <c r="B495" s="339"/>
      <c r="C495" s="340" t="s">
        <v>350</v>
      </c>
      <c r="D495" s="22" t="s">
        <v>1272</v>
      </c>
      <c r="E495" s="22" t="s">
        <v>8</v>
      </c>
      <c r="F495" s="358">
        <v>725.9</v>
      </c>
      <c r="G495" s="341">
        <v>725.9</v>
      </c>
      <c r="H495" s="22">
        <v>2009</v>
      </c>
    </row>
    <row r="496" spans="2:8">
      <c r="B496" s="339"/>
      <c r="C496" s="340" t="s">
        <v>350</v>
      </c>
      <c r="D496" s="22" t="s">
        <v>1295</v>
      </c>
      <c r="E496" s="22" t="s">
        <v>8</v>
      </c>
      <c r="F496" s="358">
        <v>784.46</v>
      </c>
      <c r="G496" s="341">
        <v>784.46</v>
      </c>
      <c r="H496" s="22">
        <v>2009</v>
      </c>
    </row>
    <row r="497" spans="2:8">
      <c r="B497" s="339"/>
      <c r="C497" s="340" t="s">
        <v>350</v>
      </c>
      <c r="D497" s="22" t="s">
        <v>1296</v>
      </c>
      <c r="E497" s="22" t="s">
        <v>8</v>
      </c>
      <c r="F497" s="358">
        <v>784.46</v>
      </c>
      <c r="G497" s="341">
        <v>784.46</v>
      </c>
      <c r="H497" s="22">
        <v>2009</v>
      </c>
    </row>
    <row r="498" spans="2:8">
      <c r="B498" s="339"/>
      <c r="C498" s="340" t="s">
        <v>350</v>
      </c>
      <c r="D498" s="22" t="s">
        <v>1297</v>
      </c>
      <c r="E498" s="22" t="s">
        <v>8</v>
      </c>
      <c r="F498" s="358">
        <v>784.46</v>
      </c>
      <c r="G498" s="341">
        <v>784.46</v>
      </c>
      <c r="H498" s="22">
        <v>2009</v>
      </c>
    </row>
    <row r="499" spans="2:8">
      <c r="B499" s="339"/>
      <c r="C499" s="340" t="s">
        <v>1327</v>
      </c>
      <c r="D499" s="22" t="s">
        <v>1328</v>
      </c>
      <c r="E499" s="22" t="s">
        <v>8</v>
      </c>
      <c r="F499" s="358">
        <v>915</v>
      </c>
      <c r="G499" s="341">
        <v>915</v>
      </c>
      <c r="H499" s="22">
        <v>2010</v>
      </c>
    </row>
    <row r="500" spans="2:8">
      <c r="B500" s="339"/>
      <c r="C500" s="340" t="s">
        <v>1327</v>
      </c>
      <c r="D500" s="22" t="s">
        <v>1330</v>
      </c>
      <c r="E500" s="22" t="s">
        <v>8</v>
      </c>
      <c r="F500" s="358">
        <v>915</v>
      </c>
      <c r="G500" s="341">
        <v>915</v>
      </c>
      <c r="H500" s="22">
        <v>2010</v>
      </c>
    </row>
    <row r="501" spans="2:8">
      <c r="B501" s="339"/>
      <c r="C501" s="340" t="s">
        <v>1327</v>
      </c>
      <c r="D501" s="22" t="s">
        <v>1331</v>
      </c>
      <c r="E501" s="22" t="s">
        <v>8</v>
      </c>
      <c r="F501" s="358">
        <v>915</v>
      </c>
      <c r="G501" s="341">
        <v>915</v>
      </c>
      <c r="H501" s="22">
        <v>2010</v>
      </c>
    </row>
    <row r="502" spans="2:8">
      <c r="B502" s="339"/>
      <c r="C502" s="340" t="s">
        <v>1327</v>
      </c>
      <c r="D502" s="22" t="s">
        <v>1332</v>
      </c>
      <c r="E502" s="22" t="s">
        <v>8</v>
      </c>
      <c r="F502" s="358">
        <v>915</v>
      </c>
      <c r="G502" s="341">
        <v>915</v>
      </c>
      <c r="H502" s="22">
        <v>2010</v>
      </c>
    </row>
    <row r="503" spans="2:8">
      <c r="B503" s="339"/>
      <c r="C503" s="340" t="s">
        <v>1327</v>
      </c>
      <c r="D503" s="22" t="s">
        <v>1333</v>
      </c>
      <c r="E503" s="22" t="s">
        <v>8</v>
      </c>
      <c r="F503" s="358">
        <v>915</v>
      </c>
      <c r="G503" s="341">
        <v>915</v>
      </c>
      <c r="H503" s="22">
        <v>2010</v>
      </c>
    </row>
    <row r="504" spans="2:8">
      <c r="B504" s="339"/>
      <c r="C504" s="340" t="s">
        <v>1327</v>
      </c>
      <c r="D504" s="22" t="s">
        <v>1334</v>
      </c>
      <c r="E504" s="22" t="s">
        <v>8</v>
      </c>
      <c r="F504" s="358">
        <v>915</v>
      </c>
      <c r="G504" s="341">
        <v>915</v>
      </c>
      <c r="H504" s="22">
        <v>2010</v>
      </c>
    </row>
    <row r="505" spans="2:8">
      <c r="B505" s="339"/>
      <c r="C505" s="340" t="s">
        <v>1336</v>
      </c>
      <c r="D505" s="22" t="s">
        <v>1329</v>
      </c>
      <c r="E505" s="22" t="s">
        <v>8</v>
      </c>
      <c r="F505" s="358">
        <v>960</v>
      </c>
      <c r="G505" s="341">
        <v>960</v>
      </c>
      <c r="H505" s="22">
        <v>2011</v>
      </c>
    </row>
    <row r="506" spans="2:8">
      <c r="B506" s="339"/>
      <c r="C506" s="340" t="s">
        <v>1338</v>
      </c>
      <c r="D506" s="22" t="s">
        <v>1339</v>
      </c>
      <c r="E506" s="22" t="s">
        <v>8</v>
      </c>
      <c r="F506" s="358">
        <v>1122.99</v>
      </c>
      <c r="G506" s="341">
        <v>1122.99</v>
      </c>
      <c r="H506" s="22">
        <v>2012</v>
      </c>
    </row>
    <row r="507" spans="2:8">
      <c r="B507" s="339"/>
      <c r="C507" s="340" t="s">
        <v>1383</v>
      </c>
      <c r="D507" s="22" t="s">
        <v>1384</v>
      </c>
      <c r="E507" s="22" t="s">
        <v>8</v>
      </c>
      <c r="F507" s="358">
        <v>1764.12</v>
      </c>
      <c r="G507" s="341">
        <v>1500</v>
      </c>
      <c r="H507" s="22">
        <v>2004</v>
      </c>
    </row>
    <row r="508" spans="2:8">
      <c r="B508" s="339"/>
      <c r="C508" s="340" t="s">
        <v>1385</v>
      </c>
      <c r="D508" s="22" t="s">
        <v>1386</v>
      </c>
      <c r="E508" s="22" t="s">
        <v>8</v>
      </c>
      <c r="F508" s="358">
        <v>1783.5</v>
      </c>
      <c r="G508" s="341">
        <v>1783.5</v>
      </c>
      <c r="H508" s="22">
        <v>2011</v>
      </c>
    </row>
    <row r="509" spans="2:8">
      <c r="B509" s="339"/>
      <c r="C509" s="340" t="s">
        <v>1385</v>
      </c>
      <c r="D509" s="22" t="s">
        <v>1391</v>
      </c>
      <c r="E509" s="22" t="s">
        <v>8</v>
      </c>
      <c r="F509" s="358">
        <v>1783.5</v>
      </c>
      <c r="G509" s="341">
        <v>1783.5</v>
      </c>
      <c r="H509" s="22">
        <v>2011</v>
      </c>
    </row>
    <row r="510" spans="2:8">
      <c r="B510" s="339"/>
      <c r="C510" s="340" t="s">
        <v>1385</v>
      </c>
      <c r="D510" s="22" t="s">
        <v>1388</v>
      </c>
      <c r="E510" s="22" t="s">
        <v>8</v>
      </c>
      <c r="F510" s="358">
        <v>1783.5</v>
      </c>
      <c r="G510" s="341">
        <v>1783.5</v>
      </c>
      <c r="H510" s="22">
        <v>2011</v>
      </c>
    </row>
    <row r="511" spans="2:8">
      <c r="B511" s="339"/>
      <c r="C511" s="340" t="s">
        <v>1385</v>
      </c>
      <c r="D511" s="22" t="s">
        <v>1395</v>
      </c>
      <c r="E511" s="22" t="s">
        <v>8</v>
      </c>
      <c r="F511" s="358">
        <v>1783.5</v>
      </c>
      <c r="G511" s="341">
        <v>1783.5</v>
      </c>
      <c r="H511" s="22">
        <v>2011</v>
      </c>
    </row>
    <row r="512" spans="2:8">
      <c r="B512" s="339"/>
      <c r="C512" s="340" t="s">
        <v>1385</v>
      </c>
      <c r="D512" s="22" t="s">
        <v>1394</v>
      </c>
      <c r="E512" s="22" t="s">
        <v>8</v>
      </c>
      <c r="F512" s="358">
        <v>1783.5</v>
      </c>
      <c r="G512" s="341">
        <v>1783.5</v>
      </c>
      <c r="H512" s="22">
        <v>2011</v>
      </c>
    </row>
    <row r="513" spans="2:8">
      <c r="B513" s="339"/>
      <c r="C513" s="340" t="s">
        <v>1385</v>
      </c>
      <c r="D513" s="22" t="s">
        <v>1389</v>
      </c>
      <c r="E513" s="22" t="s">
        <v>8</v>
      </c>
      <c r="F513" s="358">
        <v>1783.5</v>
      </c>
      <c r="G513" s="341">
        <v>1783.5</v>
      </c>
      <c r="H513" s="22">
        <v>2011</v>
      </c>
    </row>
    <row r="514" spans="2:8">
      <c r="B514" s="339"/>
      <c r="C514" s="340" t="s">
        <v>1385</v>
      </c>
      <c r="D514" s="22" t="s">
        <v>1390</v>
      </c>
      <c r="E514" s="22" t="s">
        <v>8</v>
      </c>
      <c r="F514" s="358">
        <v>1783.5</v>
      </c>
      <c r="G514" s="341">
        <v>1783.5</v>
      </c>
      <c r="H514" s="22">
        <v>2011</v>
      </c>
    </row>
    <row r="515" spans="2:8">
      <c r="B515" s="339"/>
      <c r="C515" s="340" t="s">
        <v>1385</v>
      </c>
      <c r="D515" s="22" t="s">
        <v>1392</v>
      </c>
      <c r="E515" s="22" t="s">
        <v>8</v>
      </c>
      <c r="F515" s="358">
        <v>1783.5</v>
      </c>
      <c r="G515" s="341">
        <v>1783.5</v>
      </c>
      <c r="H515" s="22">
        <v>2011</v>
      </c>
    </row>
    <row r="516" spans="2:8">
      <c r="B516" s="339"/>
      <c r="C516" s="340" t="s">
        <v>1385</v>
      </c>
      <c r="D516" s="22" t="s">
        <v>1387</v>
      </c>
      <c r="E516" s="22" t="s">
        <v>8</v>
      </c>
      <c r="F516" s="358">
        <v>1783.5</v>
      </c>
      <c r="G516" s="341">
        <v>1783.5</v>
      </c>
      <c r="H516" s="22">
        <v>2011</v>
      </c>
    </row>
    <row r="517" spans="2:8">
      <c r="B517" s="339"/>
      <c r="C517" s="340" t="s">
        <v>1385</v>
      </c>
      <c r="D517" s="22" t="s">
        <v>1393</v>
      </c>
      <c r="E517" s="22" t="s">
        <v>8</v>
      </c>
      <c r="F517" s="358">
        <v>1783.5</v>
      </c>
      <c r="G517" s="341">
        <v>1783.5</v>
      </c>
      <c r="H517" s="22">
        <v>2011</v>
      </c>
    </row>
    <row r="518" spans="2:8">
      <c r="B518" s="339"/>
      <c r="C518" s="340" t="s">
        <v>1396</v>
      </c>
      <c r="D518" s="22" t="s">
        <v>1397</v>
      </c>
      <c r="E518" s="22" t="s">
        <v>8</v>
      </c>
      <c r="F518" s="358">
        <v>1850</v>
      </c>
      <c r="G518" s="341">
        <v>1850</v>
      </c>
      <c r="H518" s="22">
        <v>2011</v>
      </c>
    </row>
    <row r="519" spans="2:8">
      <c r="B519" s="339"/>
      <c r="C519" s="340" t="s">
        <v>1400</v>
      </c>
      <c r="D519" s="22" t="s">
        <v>1401</v>
      </c>
      <c r="E519" s="22" t="s">
        <v>8</v>
      </c>
      <c r="F519" s="358">
        <v>1966.18</v>
      </c>
      <c r="G519" s="341">
        <v>1500</v>
      </c>
      <c r="H519" s="22">
        <v>2005</v>
      </c>
    </row>
    <row r="520" spans="2:8">
      <c r="B520" s="339"/>
      <c r="C520" s="340" t="s">
        <v>376</v>
      </c>
      <c r="D520" s="22" t="s">
        <v>1402</v>
      </c>
      <c r="E520" s="22" t="s">
        <v>8</v>
      </c>
      <c r="F520" s="358">
        <v>1991.04</v>
      </c>
      <c r="G520" s="341">
        <v>1991</v>
      </c>
      <c r="H520" s="22">
        <v>2009</v>
      </c>
    </row>
    <row r="521" spans="2:8">
      <c r="B521" s="339"/>
      <c r="C521" s="340" t="s">
        <v>402</v>
      </c>
      <c r="D521" s="22" t="s">
        <v>1413</v>
      </c>
      <c r="E521" s="22" t="s">
        <v>8</v>
      </c>
      <c r="F521" s="358">
        <v>2016.29</v>
      </c>
      <c r="G521" s="341">
        <v>2000</v>
      </c>
      <c r="H521" s="22">
        <v>2007</v>
      </c>
    </row>
    <row r="522" spans="2:8">
      <c r="B522" s="339"/>
      <c r="C522" s="340" t="s">
        <v>1415</v>
      </c>
      <c r="D522" s="22" t="s">
        <v>1416</v>
      </c>
      <c r="E522" s="22" t="s">
        <v>8</v>
      </c>
      <c r="F522" s="358">
        <v>2029.5</v>
      </c>
      <c r="G522" s="341">
        <v>2029.5</v>
      </c>
      <c r="H522" s="22">
        <v>2011</v>
      </c>
    </row>
    <row r="523" spans="2:8">
      <c r="B523" s="339"/>
      <c r="C523" s="340" t="s">
        <v>1415</v>
      </c>
      <c r="D523" s="22" t="s">
        <v>1417</v>
      </c>
      <c r="E523" s="22" t="s">
        <v>8</v>
      </c>
      <c r="F523" s="358">
        <v>2029.5</v>
      </c>
      <c r="G523" s="341">
        <v>2029.5</v>
      </c>
      <c r="H523" s="22">
        <v>2011</v>
      </c>
    </row>
    <row r="524" spans="2:8">
      <c r="B524" s="339"/>
      <c r="C524" s="340" t="s">
        <v>1415</v>
      </c>
      <c r="D524" s="22" t="s">
        <v>1418</v>
      </c>
      <c r="E524" s="22" t="s">
        <v>8</v>
      </c>
      <c r="F524" s="358">
        <v>2029.5</v>
      </c>
      <c r="G524" s="341">
        <v>2029.5</v>
      </c>
      <c r="H524" s="22">
        <v>2011</v>
      </c>
    </row>
    <row r="525" spans="2:8">
      <c r="B525" s="339"/>
      <c r="C525" s="340" t="s">
        <v>1415</v>
      </c>
      <c r="D525" s="22" t="s">
        <v>1419</v>
      </c>
      <c r="E525" s="22" t="s">
        <v>8</v>
      </c>
      <c r="F525" s="358">
        <v>2029.5</v>
      </c>
      <c r="G525" s="341">
        <v>2029.5</v>
      </c>
      <c r="H525" s="22">
        <v>2011</v>
      </c>
    </row>
    <row r="526" spans="2:8">
      <c r="B526" s="339"/>
      <c r="C526" s="340" t="s">
        <v>1415</v>
      </c>
      <c r="D526" s="22" t="s">
        <v>1420</v>
      </c>
      <c r="E526" s="22" t="s">
        <v>8</v>
      </c>
      <c r="F526" s="358">
        <v>2029.5</v>
      </c>
      <c r="G526" s="341">
        <v>2029.5</v>
      </c>
      <c r="H526" s="22">
        <v>2011</v>
      </c>
    </row>
    <row r="527" spans="2:8">
      <c r="B527" s="339"/>
      <c r="C527" s="340" t="s">
        <v>1415</v>
      </c>
      <c r="D527" s="22" t="s">
        <v>1421</v>
      </c>
      <c r="E527" s="22" t="s">
        <v>8</v>
      </c>
      <c r="F527" s="358">
        <v>2029.5</v>
      </c>
      <c r="G527" s="341">
        <v>2029.5</v>
      </c>
      <c r="H527" s="22">
        <v>2011</v>
      </c>
    </row>
    <row r="528" spans="2:8">
      <c r="B528" s="339"/>
      <c r="C528" s="340" t="s">
        <v>1415</v>
      </c>
      <c r="D528" s="22" t="s">
        <v>1422</v>
      </c>
      <c r="E528" s="22" t="s">
        <v>8</v>
      </c>
      <c r="F528" s="358">
        <v>2029.5</v>
      </c>
      <c r="G528" s="341">
        <v>2029.5</v>
      </c>
      <c r="H528" s="22">
        <v>2011</v>
      </c>
    </row>
    <row r="529" spans="2:8">
      <c r="B529" s="339"/>
      <c r="C529" s="340" t="s">
        <v>1415</v>
      </c>
      <c r="D529" s="22" t="s">
        <v>1423</v>
      </c>
      <c r="E529" s="22" t="s">
        <v>8</v>
      </c>
      <c r="F529" s="358">
        <v>2029.5</v>
      </c>
      <c r="G529" s="341">
        <v>2029.5</v>
      </c>
      <c r="H529" s="22">
        <v>2011</v>
      </c>
    </row>
    <row r="530" spans="2:8">
      <c r="B530" s="339"/>
      <c r="C530" s="340" t="s">
        <v>1415</v>
      </c>
      <c r="D530" s="22" t="s">
        <v>1424</v>
      </c>
      <c r="E530" s="22" t="s">
        <v>8</v>
      </c>
      <c r="F530" s="358">
        <v>2029.5</v>
      </c>
      <c r="G530" s="341">
        <v>2029.5</v>
      </c>
      <c r="H530" s="22">
        <v>2011</v>
      </c>
    </row>
    <row r="531" spans="2:8">
      <c r="B531" s="339"/>
      <c r="C531" s="340" t="s">
        <v>1415</v>
      </c>
      <c r="D531" s="22" t="s">
        <v>1425</v>
      </c>
      <c r="E531" s="22" t="s">
        <v>8</v>
      </c>
      <c r="F531" s="358">
        <v>2029.5</v>
      </c>
      <c r="G531" s="341">
        <v>2029.5</v>
      </c>
      <c r="H531" s="22">
        <v>2011</v>
      </c>
    </row>
    <row r="532" spans="2:8">
      <c r="B532" s="339"/>
      <c r="C532" s="340" t="s">
        <v>1426</v>
      </c>
      <c r="D532" s="22" t="s">
        <v>1427</v>
      </c>
      <c r="E532" s="22" t="s">
        <v>8</v>
      </c>
      <c r="F532" s="358">
        <v>2029.75</v>
      </c>
      <c r="G532" s="341">
        <v>2029.75</v>
      </c>
      <c r="H532" s="22">
        <v>2011</v>
      </c>
    </row>
    <row r="533" spans="2:8">
      <c r="B533" s="339"/>
      <c r="C533" s="340" t="s">
        <v>1426</v>
      </c>
      <c r="D533" s="22" t="s">
        <v>1428</v>
      </c>
      <c r="E533" s="22" t="s">
        <v>8</v>
      </c>
      <c r="F533" s="358">
        <v>2029.75</v>
      </c>
      <c r="G533" s="341">
        <v>2029.75</v>
      </c>
      <c r="H533" s="22">
        <v>2011</v>
      </c>
    </row>
    <row r="534" spans="2:8">
      <c r="B534" s="339"/>
      <c r="C534" s="340" t="s">
        <v>1426</v>
      </c>
      <c r="D534" s="22" t="s">
        <v>1429</v>
      </c>
      <c r="E534" s="22" t="s">
        <v>8</v>
      </c>
      <c r="F534" s="358">
        <v>2029.75</v>
      </c>
      <c r="G534" s="341">
        <v>2029.75</v>
      </c>
      <c r="H534" s="22">
        <v>2011</v>
      </c>
    </row>
    <row r="535" spans="2:8">
      <c r="B535" s="339"/>
      <c r="C535" s="340" t="s">
        <v>1426</v>
      </c>
      <c r="D535" s="22" t="s">
        <v>1430</v>
      </c>
      <c r="E535" s="22" t="s">
        <v>8</v>
      </c>
      <c r="F535" s="358">
        <v>2029.75</v>
      </c>
      <c r="G535" s="341">
        <v>2029.75</v>
      </c>
      <c r="H535" s="22">
        <v>2011</v>
      </c>
    </row>
    <row r="536" spans="2:8">
      <c r="B536" s="339"/>
      <c r="C536" s="340" t="s">
        <v>1426</v>
      </c>
      <c r="D536" s="22" t="s">
        <v>1431</v>
      </c>
      <c r="E536" s="22" t="s">
        <v>8</v>
      </c>
      <c r="F536" s="358">
        <v>2029.75</v>
      </c>
      <c r="G536" s="341">
        <v>2029.75</v>
      </c>
      <c r="H536" s="22">
        <v>2011</v>
      </c>
    </row>
    <row r="537" spans="2:8">
      <c r="B537" s="339"/>
      <c r="C537" s="340" t="s">
        <v>55</v>
      </c>
      <c r="D537" s="22" t="s">
        <v>56</v>
      </c>
      <c r="E537" s="22" t="s">
        <v>15</v>
      </c>
      <c r="F537" s="358">
        <v>2294.98</v>
      </c>
      <c r="G537" s="341">
        <v>2294.98</v>
      </c>
      <c r="H537" s="22">
        <v>2011</v>
      </c>
    </row>
    <row r="538" spans="2:8">
      <c r="B538" s="339"/>
      <c r="C538" s="340" t="s">
        <v>55</v>
      </c>
      <c r="D538" s="22" t="s">
        <v>57</v>
      </c>
      <c r="E538" s="22" t="s">
        <v>15</v>
      </c>
      <c r="F538" s="358">
        <v>2294.98</v>
      </c>
      <c r="G538" s="341">
        <v>2294.98</v>
      </c>
      <c r="H538" s="22">
        <v>2011</v>
      </c>
    </row>
    <row r="539" spans="2:8">
      <c r="B539" s="339"/>
      <c r="C539" s="340" t="s">
        <v>74</v>
      </c>
      <c r="D539" s="22" t="s">
        <v>75</v>
      </c>
      <c r="E539" s="22" t="s">
        <v>15</v>
      </c>
      <c r="F539" s="358">
        <v>2565</v>
      </c>
      <c r="G539" s="341">
        <v>2000</v>
      </c>
      <c r="H539" s="22">
        <v>2010</v>
      </c>
    </row>
    <row r="540" spans="2:8">
      <c r="B540" s="339"/>
      <c r="C540" s="340" t="s">
        <v>127</v>
      </c>
      <c r="D540" s="22" t="s">
        <v>128</v>
      </c>
      <c r="E540" s="22" t="s">
        <v>8</v>
      </c>
      <c r="F540" s="358">
        <v>3246.56</v>
      </c>
      <c r="G540" s="341">
        <v>3246.56</v>
      </c>
      <c r="H540" s="22">
        <v>2011</v>
      </c>
    </row>
    <row r="541" spans="2:8">
      <c r="B541" s="339"/>
      <c r="C541" s="359" t="s">
        <v>135</v>
      </c>
      <c r="D541" s="22" t="s">
        <v>136</v>
      </c>
      <c r="E541" s="22" t="s">
        <v>8</v>
      </c>
      <c r="F541" s="358">
        <v>3317.96</v>
      </c>
      <c r="G541" s="341">
        <v>3317.96</v>
      </c>
      <c r="H541" s="22">
        <v>2011</v>
      </c>
    </row>
    <row r="542" spans="2:8">
      <c r="B542" s="339"/>
      <c r="C542" s="359" t="s">
        <v>135</v>
      </c>
      <c r="D542" s="22" t="s">
        <v>137</v>
      </c>
      <c r="E542" s="22" t="s">
        <v>8</v>
      </c>
      <c r="F542" s="358">
        <v>3318</v>
      </c>
      <c r="G542" s="341">
        <v>3318</v>
      </c>
      <c r="H542" s="22">
        <v>2011</v>
      </c>
    </row>
    <row r="543" spans="2:8">
      <c r="B543" s="339"/>
      <c r="C543" s="359" t="s">
        <v>135</v>
      </c>
      <c r="D543" s="22" t="s">
        <v>139</v>
      </c>
      <c r="E543" s="22" t="s">
        <v>8</v>
      </c>
      <c r="F543" s="358">
        <v>3318</v>
      </c>
      <c r="G543" s="341">
        <v>3318</v>
      </c>
      <c r="H543" s="22">
        <v>2011</v>
      </c>
    </row>
    <row r="544" spans="2:8">
      <c r="B544" s="339"/>
      <c r="C544" s="359" t="s">
        <v>135</v>
      </c>
      <c r="D544" s="22" t="s">
        <v>138</v>
      </c>
      <c r="E544" s="22" t="s">
        <v>8</v>
      </c>
      <c r="F544" s="358">
        <v>3318</v>
      </c>
      <c r="G544" s="341">
        <v>3318</v>
      </c>
      <c r="H544" s="22">
        <v>2011</v>
      </c>
    </row>
    <row r="545" spans="2:8">
      <c r="B545" s="339"/>
      <c r="C545" s="359" t="s">
        <v>135</v>
      </c>
      <c r="D545" s="22" t="s">
        <v>142</v>
      </c>
      <c r="E545" s="22" t="s">
        <v>8</v>
      </c>
      <c r="F545" s="358">
        <v>3318</v>
      </c>
      <c r="G545" s="341">
        <v>3318</v>
      </c>
      <c r="H545" s="22">
        <v>2011</v>
      </c>
    </row>
    <row r="546" spans="2:8">
      <c r="B546" s="339"/>
      <c r="C546" s="359" t="s">
        <v>135</v>
      </c>
      <c r="D546" s="22" t="s">
        <v>149</v>
      </c>
      <c r="E546" s="22" t="s">
        <v>8</v>
      </c>
      <c r="F546" s="358">
        <v>3318</v>
      </c>
      <c r="G546" s="341">
        <v>3318</v>
      </c>
      <c r="H546" s="22">
        <v>2011</v>
      </c>
    </row>
    <row r="547" spans="2:8">
      <c r="B547" s="339"/>
      <c r="C547" s="359" t="s">
        <v>135</v>
      </c>
      <c r="D547" s="22" t="s">
        <v>151</v>
      </c>
      <c r="E547" s="22" t="s">
        <v>8</v>
      </c>
      <c r="F547" s="358">
        <v>3318</v>
      </c>
      <c r="G547" s="341">
        <v>3318</v>
      </c>
      <c r="H547" s="22">
        <v>2011</v>
      </c>
    </row>
    <row r="548" spans="2:8">
      <c r="B548" s="339"/>
      <c r="C548" s="359" t="s">
        <v>135</v>
      </c>
      <c r="D548" s="22" t="s">
        <v>152</v>
      </c>
      <c r="E548" s="22" t="s">
        <v>8</v>
      </c>
      <c r="F548" s="358">
        <v>3318</v>
      </c>
      <c r="G548" s="341">
        <v>3318</v>
      </c>
      <c r="H548" s="22">
        <v>2011</v>
      </c>
    </row>
    <row r="549" spans="2:8">
      <c r="B549" s="339"/>
      <c r="C549" s="359" t="s">
        <v>135</v>
      </c>
      <c r="D549" s="22" t="s">
        <v>153</v>
      </c>
      <c r="E549" s="22" t="s">
        <v>8</v>
      </c>
      <c r="F549" s="358">
        <v>3318</v>
      </c>
      <c r="G549" s="341">
        <v>3318</v>
      </c>
      <c r="H549" s="22">
        <v>2011</v>
      </c>
    </row>
    <row r="550" spans="2:8">
      <c r="B550" s="339"/>
      <c r="C550" s="359" t="s">
        <v>135</v>
      </c>
      <c r="D550" s="22" t="s">
        <v>154</v>
      </c>
      <c r="E550" s="22" t="s">
        <v>8</v>
      </c>
      <c r="F550" s="358">
        <v>3318</v>
      </c>
      <c r="G550" s="341">
        <v>3318</v>
      </c>
      <c r="H550" s="22">
        <v>2011</v>
      </c>
    </row>
    <row r="551" spans="2:8">
      <c r="B551" s="339"/>
      <c r="C551" s="359" t="s">
        <v>135</v>
      </c>
      <c r="D551" s="22" t="s">
        <v>146</v>
      </c>
      <c r="E551" s="22" t="s">
        <v>8</v>
      </c>
      <c r="F551" s="358">
        <v>3318</v>
      </c>
      <c r="G551" s="341">
        <v>3318</v>
      </c>
      <c r="H551" s="22">
        <v>2011</v>
      </c>
    </row>
    <row r="552" spans="2:8">
      <c r="B552" s="339"/>
      <c r="C552" s="359" t="s">
        <v>135</v>
      </c>
      <c r="D552" s="22" t="s">
        <v>156</v>
      </c>
      <c r="E552" s="22" t="s">
        <v>8</v>
      </c>
      <c r="F552" s="358">
        <v>3318</v>
      </c>
      <c r="G552" s="341">
        <v>3318</v>
      </c>
      <c r="H552" s="22">
        <v>2011</v>
      </c>
    </row>
    <row r="553" spans="2:8">
      <c r="B553" s="339"/>
      <c r="C553" s="359" t="s">
        <v>135</v>
      </c>
      <c r="D553" s="22" t="s">
        <v>157</v>
      </c>
      <c r="E553" s="22" t="s">
        <v>8</v>
      </c>
      <c r="F553" s="358">
        <v>3318</v>
      </c>
      <c r="G553" s="341">
        <v>3318</v>
      </c>
      <c r="H553" s="22">
        <v>2011</v>
      </c>
    </row>
    <row r="554" spans="2:8">
      <c r="B554" s="339"/>
      <c r="C554" s="359" t="s">
        <v>135</v>
      </c>
      <c r="D554" s="22" t="s">
        <v>161</v>
      </c>
      <c r="E554" s="22" t="s">
        <v>8</v>
      </c>
      <c r="F554" s="358">
        <v>3318</v>
      </c>
      <c r="G554" s="341">
        <v>3318</v>
      </c>
      <c r="H554" s="22">
        <v>2011</v>
      </c>
    </row>
    <row r="555" spans="2:8">
      <c r="B555" s="339"/>
      <c r="C555" s="359" t="s">
        <v>135</v>
      </c>
      <c r="D555" s="22" t="s">
        <v>162</v>
      </c>
      <c r="E555" s="22" t="s">
        <v>8</v>
      </c>
      <c r="F555" s="358">
        <v>3318</v>
      </c>
      <c r="G555" s="341">
        <v>3318</v>
      </c>
      <c r="H555" s="22">
        <v>2011</v>
      </c>
    </row>
    <row r="556" spans="2:8">
      <c r="B556" s="339"/>
      <c r="C556" s="359" t="s">
        <v>135</v>
      </c>
      <c r="D556" s="22" t="s">
        <v>155</v>
      </c>
      <c r="E556" s="22" t="s">
        <v>8</v>
      </c>
      <c r="F556" s="358">
        <v>3318</v>
      </c>
      <c r="G556" s="341">
        <v>3318</v>
      </c>
      <c r="H556" s="22">
        <v>2011</v>
      </c>
    </row>
    <row r="557" spans="2:8">
      <c r="B557" s="339"/>
      <c r="C557" s="359" t="s">
        <v>135</v>
      </c>
      <c r="D557" s="22" t="s">
        <v>163</v>
      </c>
      <c r="E557" s="22" t="s">
        <v>8</v>
      </c>
      <c r="F557" s="358">
        <v>3318</v>
      </c>
      <c r="G557" s="341">
        <v>3318</v>
      </c>
      <c r="H557" s="22">
        <v>2011</v>
      </c>
    </row>
    <row r="558" spans="2:8">
      <c r="B558" s="339"/>
      <c r="C558" s="359" t="s">
        <v>135</v>
      </c>
      <c r="D558" s="22" t="s">
        <v>158</v>
      </c>
      <c r="E558" s="22" t="s">
        <v>8</v>
      </c>
      <c r="F558" s="358">
        <v>3318</v>
      </c>
      <c r="G558" s="341">
        <v>3318</v>
      </c>
      <c r="H558" s="22">
        <v>2011</v>
      </c>
    </row>
    <row r="559" spans="2:8">
      <c r="B559" s="339"/>
      <c r="C559" s="359" t="s">
        <v>135</v>
      </c>
      <c r="D559" s="22" t="s">
        <v>144</v>
      </c>
      <c r="E559" s="22" t="s">
        <v>8</v>
      </c>
      <c r="F559" s="358">
        <v>3318</v>
      </c>
      <c r="G559" s="341">
        <v>3318</v>
      </c>
      <c r="H559" s="22">
        <v>2011</v>
      </c>
    </row>
    <row r="560" spans="2:8">
      <c r="B560" s="339"/>
      <c r="C560" s="359" t="s">
        <v>135</v>
      </c>
      <c r="D560" s="22" t="s">
        <v>164</v>
      </c>
      <c r="E560" s="22" t="s">
        <v>8</v>
      </c>
      <c r="F560" s="358">
        <v>3318</v>
      </c>
      <c r="G560" s="341">
        <v>3318</v>
      </c>
      <c r="H560" s="22">
        <v>2011</v>
      </c>
    </row>
    <row r="561" spans="2:8">
      <c r="B561" s="339"/>
      <c r="C561" s="359" t="s">
        <v>135</v>
      </c>
      <c r="D561" s="22" t="s">
        <v>143</v>
      </c>
      <c r="E561" s="22" t="s">
        <v>8</v>
      </c>
      <c r="F561" s="358">
        <v>3318</v>
      </c>
      <c r="G561" s="341">
        <v>3318</v>
      </c>
      <c r="H561" s="22">
        <v>2011</v>
      </c>
    </row>
    <row r="562" spans="2:8">
      <c r="B562" s="339"/>
      <c r="C562" s="359" t="s">
        <v>135</v>
      </c>
      <c r="D562" s="22" t="s">
        <v>159</v>
      </c>
      <c r="E562" s="22" t="s">
        <v>8</v>
      </c>
      <c r="F562" s="358">
        <v>3318</v>
      </c>
      <c r="G562" s="341">
        <v>3318</v>
      </c>
      <c r="H562" s="22">
        <v>2011</v>
      </c>
    </row>
    <row r="563" spans="2:8">
      <c r="B563" s="339"/>
      <c r="C563" s="359" t="s">
        <v>135</v>
      </c>
      <c r="D563" s="22" t="s">
        <v>160</v>
      </c>
      <c r="E563" s="22" t="s">
        <v>8</v>
      </c>
      <c r="F563" s="358">
        <v>3318</v>
      </c>
      <c r="G563" s="341">
        <v>3318</v>
      </c>
      <c r="H563" s="22">
        <v>2011</v>
      </c>
    </row>
    <row r="564" spans="2:8">
      <c r="B564" s="339"/>
      <c r="C564" s="359" t="s">
        <v>135</v>
      </c>
      <c r="D564" s="22" t="s">
        <v>147</v>
      </c>
      <c r="E564" s="22" t="s">
        <v>8</v>
      </c>
      <c r="F564" s="358">
        <v>3318</v>
      </c>
      <c r="G564" s="341">
        <v>3318</v>
      </c>
      <c r="H564" s="22">
        <v>2011</v>
      </c>
    </row>
    <row r="565" spans="2:8">
      <c r="B565" s="339"/>
      <c r="C565" s="359" t="s">
        <v>135</v>
      </c>
      <c r="D565" s="22" t="s">
        <v>165</v>
      </c>
      <c r="E565" s="22" t="s">
        <v>8</v>
      </c>
      <c r="F565" s="358">
        <v>3318</v>
      </c>
      <c r="G565" s="341">
        <v>3318</v>
      </c>
      <c r="H565" s="22">
        <v>2011</v>
      </c>
    </row>
    <row r="566" spans="2:8">
      <c r="B566" s="339"/>
      <c r="C566" s="359" t="s">
        <v>135</v>
      </c>
      <c r="D566" s="22" t="s">
        <v>145</v>
      </c>
      <c r="E566" s="22" t="s">
        <v>8</v>
      </c>
      <c r="F566" s="358">
        <v>3318</v>
      </c>
      <c r="G566" s="341">
        <v>3318</v>
      </c>
      <c r="H566" s="22">
        <v>2011</v>
      </c>
    </row>
    <row r="567" spans="2:8">
      <c r="B567" s="339"/>
      <c r="C567" s="359" t="s">
        <v>135</v>
      </c>
      <c r="D567" s="22" t="s">
        <v>150</v>
      </c>
      <c r="E567" s="22" t="s">
        <v>8</v>
      </c>
      <c r="F567" s="358">
        <v>3318</v>
      </c>
      <c r="G567" s="341">
        <v>3318</v>
      </c>
      <c r="H567" s="22">
        <v>2011</v>
      </c>
    </row>
    <row r="568" spans="2:8">
      <c r="B568" s="339"/>
      <c r="C568" s="359" t="s">
        <v>135</v>
      </c>
      <c r="D568" s="22" t="s">
        <v>141</v>
      </c>
      <c r="E568" s="22" t="s">
        <v>8</v>
      </c>
      <c r="F568" s="358">
        <v>3318</v>
      </c>
      <c r="G568" s="341">
        <v>3318</v>
      </c>
      <c r="H568" s="22">
        <v>2011</v>
      </c>
    </row>
    <row r="569" spans="2:8">
      <c r="B569" s="339"/>
      <c r="C569" s="359" t="s">
        <v>135</v>
      </c>
      <c r="D569" s="22" t="s">
        <v>148</v>
      </c>
      <c r="E569" s="22" t="s">
        <v>8</v>
      </c>
      <c r="F569" s="358">
        <v>3318</v>
      </c>
      <c r="G569" s="341">
        <v>3318</v>
      </c>
      <c r="H569" s="22">
        <v>2011</v>
      </c>
    </row>
    <row r="570" spans="2:8">
      <c r="B570" s="339"/>
      <c r="C570" s="359" t="s">
        <v>135</v>
      </c>
      <c r="D570" s="22" t="s">
        <v>140</v>
      </c>
      <c r="E570" s="22" t="s">
        <v>8</v>
      </c>
      <c r="F570" s="358">
        <v>3318</v>
      </c>
      <c r="G570" s="341">
        <v>3318</v>
      </c>
      <c r="H570" s="22">
        <v>2011</v>
      </c>
    </row>
    <row r="571" spans="2:8">
      <c r="B571" s="339"/>
      <c r="C571" s="359" t="s">
        <v>169</v>
      </c>
      <c r="D571" s="22" t="s">
        <v>170</v>
      </c>
      <c r="E571" s="22" t="s">
        <v>8</v>
      </c>
      <c r="F571" s="358">
        <v>3444</v>
      </c>
      <c r="G571" s="341">
        <v>3444</v>
      </c>
      <c r="H571" s="22">
        <v>2011</v>
      </c>
    </row>
    <row r="572" spans="2:8">
      <c r="B572" s="339"/>
      <c r="C572" s="359" t="s">
        <v>169</v>
      </c>
      <c r="D572" s="22" t="s">
        <v>171</v>
      </c>
      <c r="E572" s="22" t="s">
        <v>8</v>
      </c>
      <c r="F572" s="358">
        <v>3444</v>
      </c>
      <c r="G572" s="341">
        <v>3444</v>
      </c>
      <c r="H572" s="22">
        <v>2011</v>
      </c>
    </row>
    <row r="573" spans="2:8">
      <c r="B573" s="339"/>
      <c r="C573" s="359" t="s">
        <v>169</v>
      </c>
      <c r="D573" s="22" t="s">
        <v>174</v>
      </c>
      <c r="E573" s="22" t="s">
        <v>8</v>
      </c>
      <c r="F573" s="358">
        <v>3444</v>
      </c>
      <c r="G573" s="341">
        <v>3444</v>
      </c>
      <c r="H573" s="22">
        <v>2011</v>
      </c>
    </row>
    <row r="574" spans="2:8">
      <c r="B574" s="339"/>
      <c r="C574" s="359" t="s">
        <v>169</v>
      </c>
      <c r="D574" s="22" t="s">
        <v>177</v>
      </c>
      <c r="E574" s="22" t="s">
        <v>8</v>
      </c>
      <c r="F574" s="358">
        <v>3444</v>
      </c>
      <c r="G574" s="341">
        <v>3444</v>
      </c>
      <c r="H574" s="22">
        <v>2011</v>
      </c>
    </row>
    <row r="575" spans="2:8">
      <c r="B575" s="339"/>
      <c r="C575" s="359" t="s">
        <v>169</v>
      </c>
      <c r="D575" s="22" t="s">
        <v>172</v>
      </c>
      <c r="E575" s="22" t="s">
        <v>8</v>
      </c>
      <c r="F575" s="358">
        <v>3444</v>
      </c>
      <c r="G575" s="341">
        <v>3444</v>
      </c>
      <c r="H575" s="22">
        <v>2011</v>
      </c>
    </row>
    <row r="576" spans="2:8">
      <c r="B576" s="339"/>
      <c r="C576" s="359" t="s">
        <v>169</v>
      </c>
      <c r="D576" s="22" t="s">
        <v>173</v>
      </c>
      <c r="E576" s="22" t="s">
        <v>8</v>
      </c>
      <c r="F576" s="358">
        <v>3444</v>
      </c>
      <c r="G576" s="341">
        <v>3444</v>
      </c>
      <c r="H576" s="22">
        <v>2011</v>
      </c>
    </row>
    <row r="577" spans="2:8">
      <c r="B577" s="339"/>
      <c r="C577" s="359" t="s">
        <v>169</v>
      </c>
      <c r="D577" s="22" t="s">
        <v>176</v>
      </c>
      <c r="E577" s="22" t="s">
        <v>8</v>
      </c>
      <c r="F577" s="358">
        <v>3444</v>
      </c>
      <c r="G577" s="341">
        <v>3444</v>
      </c>
      <c r="H577" s="22">
        <v>2011</v>
      </c>
    </row>
    <row r="578" spans="2:8">
      <c r="B578" s="339"/>
      <c r="C578" s="359" t="s">
        <v>169</v>
      </c>
      <c r="D578" s="22" t="s">
        <v>175</v>
      </c>
      <c r="E578" s="22" t="s">
        <v>8</v>
      </c>
      <c r="F578" s="358">
        <v>3444</v>
      </c>
      <c r="G578" s="341">
        <v>3444</v>
      </c>
      <c r="H578" s="22">
        <v>2011</v>
      </c>
    </row>
    <row r="579" spans="2:8">
      <c r="B579" s="339"/>
      <c r="C579" s="359" t="s">
        <v>178</v>
      </c>
      <c r="D579" s="22" t="s">
        <v>179</v>
      </c>
      <c r="E579" s="22" t="s">
        <v>8</v>
      </c>
      <c r="F579" s="358">
        <v>3444</v>
      </c>
      <c r="G579" s="341">
        <v>3444</v>
      </c>
      <c r="H579" s="22">
        <v>2011</v>
      </c>
    </row>
    <row r="580" spans="2:8">
      <c r="B580" s="339"/>
      <c r="C580" s="359" t="s">
        <v>178</v>
      </c>
      <c r="D580" s="22" t="s">
        <v>182</v>
      </c>
      <c r="E580" s="22" t="s">
        <v>8</v>
      </c>
      <c r="F580" s="358">
        <v>3444</v>
      </c>
      <c r="G580" s="341">
        <v>3444</v>
      </c>
      <c r="H580" s="22">
        <v>2011</v>
      </c>
    </row>
    <row r="581" spans="2:8">
      <c r="B581" s="339"/>
      <c r="C581" s="359" t="s">
        <v>178</v>
      </c>
      <c r="D581" s="22" t="s">
        <v>184</v>
      </c>
      <c r="E581" s="22" t="s">
        <v>8</v>
      </c>
      <c r="F581" s="358">
        <v>3444</v>
      </c>
      <c r="G581" s="341">
        <v>3444</v>
      </c>
      <c r="H581" s="22">
        <v>2011</v>
      </c>
    </row>
    <row r="582" spans="2:8">
      <c r="B582" s="339"/>
      <c r="C582" s="359" t="s">
        <v>178</v>
      </c>
      <c r="D582" s="22" t="s">
        <v>183</v>
      </c>
      <c r="E582" s="22" t="s">
        <v>8</v>
      </c>
      <c r="F582" s="358">
        <v>3444</v>
      </c>
      <c r="G582" s="341">
        <v>3444</v>
      </c>
      <c r="H582" s="22">
        <v>2011</v>
      </c>
    </row>
    <row r="583" spans="2:8">
      <c r="B583" s="339"/>
      <c r="C583" s="359" t="s">
        <v>178</v>
      </c>
      <c r="D583" s="22" t="s">
        <v>185</v>
      </c>
      <c r="E583" s="22" t="s">
        <v>8</v>
      </c>
      <c r="F583" s="358">
        <v>3444</v>
      </c>
      <c r="G583" s="341">
        <v>3444</v>
      </c>
      <c r="H583" s="22">
        <v>2011</v>
      </c>
    </row>
    <row r="584" spans="2:8">
      <c r="B584" s="339"/>
      <c r="C584" s="359" t="s">
        <v>178</v>
      </c>
      <c r="D584" s="22" t="s">
        <v>181</v>
      </c>
      <c r="E584" s="22" t="s">
        <v>8</v>
      </c>
      <c r="F584" s="358">
        <v>3444</v>
      </c>
      <c r="G584" s="341">
        <v>3444</v>
      </c>
      <c r="H584" s="22">
        <v>2011</v>
      </c>
    </row>
    <row r="585" spans="2:8">
      <c r="B585" s="339"/>
      <c r="C585" s="359" t="s">
        <v>178</v>
      </c>
      <c r="D585" s="22" t="s">
        <v>180</v>
      </c>
      <c r="E585" s="22" t="s">
        <v>8</v>
      </c>
      <c r="F585" s="358">
        <v>3444</v>
      </c>
      <c r="G585" s="341">
        <v>3444</v>
      </c>
      <c r="H585" s="22">
        <v>2011</v>
      </c>
    </row>
    <row r="586" spans="2:8">
      <c r="B586" s="339"/>
      <c r="C586" s="359" t="s">
        <v>211</v>
      </c>
      <c r="D586" s="22" t="s">
        <v>212</v>
      </c>
      <c r="E586" s="22" t="s">
        <v>15</v>
      </c>
      <c r="F586" s="358">
        <v>3914.01</v>
      </c>
      <c r="G586" s="341">
        <v>3914.01</v>
      </c>
      <c r="H586" s="22">
        <v>2011</v>
      </c>
    </row>
    <row r="587" spans="2:8">
      <c r="B587" s="339"/>
      <c r="C587" s="359" t="s">
        <v>213</v>
      </c>
      <c r="D587" s="22" t="s">
        <v>412</v>
      </c>
      <c r="E587" s="22" t="s">
        <v>8</v>
      </c>
      <c r="F587" s="358">
        <v>4015.95</v>
      </c>
      <c r="G587" s="341">
        <v>4015.95</v>
      </c>
      <c r="H587" s="22">
        <v>2012</v>
      </c>
    </row>
    <row r="588" spans="2:8">
      <c r="B588" s="339"/>
      <c r="C588" s="340" t="s">
        <v>227</v>
      </c>
      <c r="D588" s="22" t="s">
        <v>228</v>
      </c>
      <c r="E588" s="22" t="s">
        <v>8</v>
      </c>
      <c r="F588" s="358">
        <v>4918.7700000000004</v>
      </c>
      <c r="G588" s="341">
        <v>4918.7700000000004</v>
      </c>
      <c r="H588" s="22">
        <v>2011</v>
      </c>
    </row>
    <row r="589" spans="2:8">
      <c r="B589" s="339"/>
      <c r="C589" s="340" t="s">
        <v>229</v>
      </c>
      <c r="D589" s="22" t="s">
        <v>230</v>
      </c>
      <c r="E589" s="22" t="s">
        <v>8</v>
      </c>
      <c r="F589" s="358">
        <v>4920</v>
      </c>
      <c r="G589" s="341">
        <v>4920</v>
      </c>
      <c r="H589" s="22">
        <v>2011</v>
      </c>
    </row>
    <row r="590" spans="2:8">
      <c r="B590" s="339"/>
      <c r="C590" s="340" t="s">
        <v>229</v>
      </c>
      <c r="D590" s="22" t="s">
        <v>233</v>
      </c>
      <c r="E590" s="22" t="s">
        <v>8</v>
      </c>
      <c r="F590" s="358">
        <v>4920</v>
      </c>
      <c r="G590" s="341">
        <v>4920</v>
      </c>
      <c r="H590" s="22">
        <v>2011</v>
      </c>
    </row>
    <row r="591" spans="2:8">
      <c r="B591" s="339"/>
      <c r="C591" s="340" t="s">
        <v>229</v>
      </c>
      <c r="D591" s="22" t="s">
        <v>232</v>
      </c>
      <c r="E591" s="22" t="s">
        <v>8</v>
      </c>
      <c r="F591" s="358">
        <v>4920</v>
      </c>
      <c r="G591" s="341">
        <v>4920</v>
      </c>
      <c r="H591" s="22">
        <v>2011</v>
      </c>
    </row>
    <row r="592" spans="2:8">
      <c r="B592" s="339"/>
      <c r="C592" s="340" t="s">
        <v>229</v>
      </c>
      <c r="D592" s="22" t="s">
        <v>231</v>
      </c>
      <c r="E592" s="22" t="s">
        <v>8</v>
      </c>
      <c r="F592" s="358">
        <v>4920</v>
      </c>
      <c r="G592" s="341">
        <v>4920</v>
      </c>
      <c r="H592" s="22">
        <v>2011</v>
      </c>
    </row>
    <row r="593" spans="2:8">
      <c r="B593" s="339"/>
      <c r="C593" s="340" t="s">
        <v>229</v>
      </c>
      <c r="D593" s="22" t="s">
        <v>234</v>
      </c>
      <c r="E593" s="22" t="s">
        <v>8</v>
      </c>
      <c r="F593" s="358">
        <v>4920</v>
      </c>
      <c r="G593" s="341">
        <v>4920</v>
      </c>
      <c r="H593" s="22">
        <v>2011</v>
      </c>
    </row>
    <row r="594" spans="2:8">
      <c r="B594" s="339"/>
      <c r="C594" s="340" t="s">
        <v>241</v>
      </c>
      <c r="D594" s="22" t="s">
        <v>242</v>
      </c>
      <c r="E594" s="22" t="s">
        <v>8</v>
      </c>
      <c r="F594" s="358">
        <v>5555.91</v>
      </c>
      <c r="G594" s="341">
        <v>5555.91</v>
      </c>
      <c r="H594" s="22">
        <v>2011</v>
      </c>
    </row>
    <row r="595" spans="2:8">
      <c r="B595" s="339"/>
      <c r="C595" s="340" t="s">
        <v>241</v>
      </c>
      <c r="D595" s="22" t="s">
        <v>243</v>
      </c>
      <c r="E595" s="22" t="s">
        <v>8</v>
      </c>
      <c r="F595" s="358">
        <v>5555.91</v>
      </c>
      <c r="G595" s="341">
        <v>5555.91</v>
      </c>
      <c r="H595" s="22">
        <v>2011</v>
      </c>
    </row>
    <row r="596" spans="2:8">
      <c r="B596" s="339"/>
      <c r="C596" s="340" t="s">
        <v>241</v>
      </c>
      <c r="D596" s="22" t="s">
        <v>244</v>
      </c>
      <c r="E596" s="22" t="s">
        <v>8</v>
      </c>
      <c r="F596" s="358">
        <v>5555.91</v>
      </c>
      <c r="G596" s="341">
        <v>5555.91</v>
      </c>
      <c r="H596" s="22">
        <v>2011</v>
      </c>
    </row>
    <row r="597" spans="2:8">
      <c r="B597" s="339"/>
      <c r="C597" s="340" t="s">
        <v>246</v>
      </c>
      <c r="D597" s="22" t="s">
        <v>247</v>
      </c>
      <c r="E597" s="22" t="s">
        <v>8</v>
      </c>
      <c r="F597" s="358">
        <v>6150</v>
      </c>
      <c r="G597" s="341">
        <v>6150</v>
      </c>
      <c r="H597" s="22">
        <v>2011</v>
      </c>
    </row>
    <row r="598" spans="2:8">
      <c r="B598" s="339"/>
      <c r="C598" s="340" t="s">
        <v>246</v>
      </c>
      <c r="D598" s="22" t="s">
        <v>248</v>
      </c>
      <c r="E598" s="22" t="s">
        <v>8</v>
      </c>
      <c r="F598" s="358">
        <v>6150</v>
      </c>
      <c r="G598" s="341">
        <v>6150</v>
      </c>
      <c r="H598" s="22">
        <v>2011</v>
      </c>
    </row>
    <row r="599" spans="2:8">
      <c r="B599" s="339"/>
      <c r="C599" s="340" t="s">
        <v>246</v>
      </c>
      <c r="D599" s="22" t="s">
        <v>249</v>
      </c>
      <c r="E599" s="22" t="s">
        <v>8</v>
      </c>
      <c r="F599" s="358">
        <v>6150</v>
      </c>
      <c r="G599" s="341">
        <v>6150</v>
      </c>
      <c r="H599" s="22">
        <v>2011</v>
      </c>
    </row>
    <row r="600" spans="2:8">
      <c r="B600" s="339"/>
      <c r="C600" s="340" t="s">
        <v>255</v>
      </c>
      <c r="D600" s="22" t="s">
        <v>256</v>
      </c>
      <c r="E600" s="22" t="s">
        <v>8</v>
      </c>
      <c r="F600" s="358">
        <v>12200</v>
      </c>
      <c r="G600" s="341">
        <v>10000</v>
      </c>
      <c r="H600" s="22">
        <v>2006</v>
      </c>
    </row>
    <row r="601" spans="2:8">
      <c r="B601" s="339"/>
      <c r="C601" s="340" t="s">
        <v>257</v>
      </c>
      <c r="D601" s="22" t="s">
        <v>258</v>
      </c>
      <c r="E601" s="22" t="s">
        <v>8</v>
      </c>
      <c r="F601" s="358">
        <v>20485.419999999998</v>
      </c>
      <c r="G601" s="341">
        <v>10000</v>
      </c>
      <c r="H601" s="22">
        <v>2005</v>
      </c>
    </row>
    <row r="602" spans="2:8">
      <c r="B602" s="339"/>
      <c r="C602" s="359" t="s">
        <v>261</v>
      </c>
      <c r="D602" s="22" t="s">
        <v>262</v>
      </c>
      <c r="E602" s="22" t="s">
        <v>8</v>
      </c>
      <c r="F602" s="358">
        <v>54612</v>
      </c>
      <c r="G602" s="341">
        <v>54612</v>
      </c>
      <c r="H602" s="22">
        <v>2011</v>
      </c>
    </row>
    <row r="603" spans="2:8">
      <c r="B603" s="339"/>
      <c r="C603" s="340" t="s">
        <v>378</v>
      </c>
      <c r="D603" s="22" t="s">
        <v>271</v>
      </c>
      <c r="E603" s="22" t="s">
        <v>8</v>
      </c>
      <c r="F603" s="358">
        <v>651.48</v>
      </c>
      <c r="G603" s="341">
        <v>600</v>
      </c>
      <c r="H603" s="22">
        <v>2005</v>
      </c>
    </row>
    <row r="604" spans="2:8">
      <c r="B604" s="339">
        <v>501</v>
      </c>
      <c r="C604" s="340" t="s">
        <v>418</v>
      </c>
      <c r="D604" s="22" t="s">
        <v>1345</v>
      </c>
      <c r="E604" s="22" t="s">
        <v>8</v>
      </c>
      <c r="F604" s="358">
        <v>1300.4000000000001</v>
      </c>
      <c r="G604" s="341">
        <v>1000</v>
      </c>
      <c r="H604" s="22">
        <v>2007</v>
      </c>
    </row>
    <row r="605" spans="2:8">
      <c r="B605" s="339">
        <v>491</v>
      </c>
      <c r="C605" s="340" t="s">
        <v>408</v>
      </c>
      <c r="D605" s="22" t="s">
        <v>121</v>
      </c>
      <c r="E605" s="22" t="s">
        <v>8</v>
      </c>
      <c r="F605" s="358">
        <v>3031.7</v>
      </c>
      <c r="G605" s="341">
        <v>2500</v>
      </c>
      <c r="H605" s="22">
        <v>2009</v>
      </c>
    </row>
    <row r="606" spans="2:8">
      <c r="B606" s="339">
        <v>492</v>
      </c>
      <c r="C606" s="340" t="s">
        <v>408</v>
      </c>
      <c r="D606" s="22" t="s">
        <v>122</v>
      </c>
      <c r="E606" s="22" t="s">
        <v>8</v>
      </c>
      <c r="F606" s="358">
        <v>3031.7</v>
      </c>
      <c r="G606" s="341">
        <v>2500</v>
      </c>
      <c r="H606" s="22">
        <v>2009</v>
      </c>
    </row>
    <row r="607" spans="2:8">
      <c r="B607" s="339">
        <v>493</v>
      </c>
      <c r="C607" s="340" t="s">
        <v>408</v>
      </c>
      <c r="D607" s="22" t="s">
        <v>123</v>
      </c>
      <c r="E607" s="22" t="s">
        <v>8</v>
      </c>
      <c r="F607" s="358">
        <v>3031.7</v>
      </c>
      <c r="G607" s="341">
        <v>2500</v>
      </c>
      <c r="H607" s="22">
        <v>2009</v>
      </c>
    </row>
    <row r="608" spans="2:8">
      <c r="B608" s="339">
        <v>494</v>
      </c>
      <c r="C608" s="340" t="s">
        <v>408</v>
      </c>
      <c r="D608" s="22" t="s">
        <v>124</v>
      </c>
      <c r="E608" s="22" t="s">
        <v>8</v>
      </c>
      <c r="F608" s="358">
        <v>3031.7</v>
      </c>
      <c r="G608" s="341">
        <v>2500</v>
      </c>
      <c r="H608" s="22">
        <v>2009</v>
      </c>
    </row>
    <row r="609" spans="1:9">
      <c r="B609" s="339">
        <v>495</v>
      </c>
      <c r="C609" s="340" t="s">
        <v>408</v>
      </c>
      <c r="D609" s="22" t="s">
        <v>125</v>
      </c>
      <c r="E609" s="22" t="s">
        <v>8</v>
      </c>
      <c r="F609" s="358">
        <v>3031.7</v>
      </c>
      <c r="G609" s="341">
        <v>2500</v>
      </c>
      <c r="H609" s="22">
        <v>2009</v>
      </c>
    </row>
    <row r="610" spans="1:9">
      <c r="B610" s="339">
        <v>310</v>
      </c>
      <c r="C610" s="340" t="s">
        <v>393</v>
      </c>
      <c r="D610" s="22" t="s">
        <v>300</v>
      </c>
      <c r="E610" s="22" t="s">
        <v>8</v>
      </c>
      <c r="F610" s="358">
        <v>949.16</v>
      </c>
      <c r="G610" s="341">
        <v>600</v>
      </c>
      <c r="H610" s="22">
        <v>2004</v>
      </c>
    </row>
    <row r="611" spans="1:9">
      <c r="B611" s="339">
        <v>311</v>
      </c>
      <c r="C611" s="340" t="s">
        <v>393</v>
      </c>
      <c r="D611" s="22" t="s">
        <v>301</v>
      </c>
      <c r="E611" s="22" t="s">
        <v>8</v>
      </c>
      <c r="F611" s="358">
        <v>949.16</v>
      </c>
      <c r="G611" s="341">
        <v>600</v>
      </c>
      <c r="H611" s="22">
        <v>2004</v>
      </c>
    </row>
    <row r="612" spans="1:9">
      <c r="B612" s="339">
        <v>312</v>
      </c>
      <c r="C612" s="340" t="s">
        <v>393</v>
      </c>
      <c r="D612" s="22" t="s">
        <v>302</v>
      </c>
      <c r="E612" s="22" t="s">
        <v>8</v>
      </c>
      <c r="F612" s="358">
        <v>949.16</v>
      </c>
      <c r="G612" s="341">
        <v>600</v>
      </c>
      <c r="H612" s="22">
        <v>2004</v>
      </c>
    </row>
    <row r="613" spans="1:9">
      <c r="B613" s="339">
        <v>313</v>
      </c>
      <c r="C613" s="340" t="s">
        <v>393</v>
      </c>
      <c r="D613" s="22" t="s">
        <v>303</v>
      </c>
      <c r="E613" s="22" t="s">
        <v>8</v>
      </c>
      <c r="F613" s="358">
        <v>949.16</v>
      </c>
      <c r="G613" s="341">
        <v>600</v>
      </c>
      <c r="H613" s="22">
        <v>2004</v>
      </c>
    </row>
    <row r="614" spans="1:9">
      <c r="B614" s="339">
        <v>314</v>
      </c>
      <c r="C614" s="340" t="s">
        <v>393</v>
      </c>
      <c r="D614" s="22" t="s">
        <v>304</v>
      </c>
      <c r="E614" s="22" t="s">
        <v>8</v>
      </c>
      <c r="F614" s="358">
        <v>949.16</v>
      </c>
      <c r="G614" s="341">
        <v>600</v>
      </c>
      <c r="H614" s="22">
        <v>2004</v>
      </c>
    </row>
    <row r="615" spans="1:9">
      <c r="B615" s="339">
        <v>315</v>
      </c>
      <c r="C615" s="340" t="s">
        <v>393</v>
      </c>
      <c r="D615" s="22" t="s">
        <v>305</v>
      </c>
      <c r="E615" s="22" t="s">
        <v>8</v>
      </c>
      <c r="F615" s="358">
        <v>949.16</v>
      </c>
      <c r="G615" s="341">
        <v>600</v>
      </c>
      <c r="H615" s="22">
        <v>2004</v>
      </c>
    </row>
    <row r="616" spans="1:9">
      <c r="B616" s="330"/>
      <c r="C616" s="343"/>
      <c r="D616" s="199"/>
      <c r="E616" s="199"/>
      <c r="F616" s="360"/>
      <c r="G616" s="344"/>
      <c r="H616" s="199"/>
    </row>
    <row r="617" spans="1:9">
      <c r="A617" s="20"/>
      <c r="B617" s="20"/>
      <c r="C617" s="23"/>
      <c r="D617" s="20"/>
      <c r="E617" s="20" t="s">
        <v>40</v>
      </c>
      <c r="F617" s="21">
        <f>SUM(F6:F615)</f>
        <v>1915361.9700000039</v>
      </c>
      <c r="G617" s="21">
        <f>SUM(G6:G473)</f>
        <v>1319351.4500000051</v>
      </c>
      <c r="H617" s="199"/>
      <c r="I617" s="20"/>
    </row>
    <row r="618" spans="1:9">
      <c r="C618" s="343"/>
      <c r="F618" s="335"/>
      <c r="H618" s="199"/>
    </row>
    <row r="619" spans="1:9">
      <c r="C619" s="198" t="s">
        <v>18</v>
      </c>
      <c r="D619" s="198" t="s">
        <v>19</v>
      </c>
      <c r="E619" s="198" t="s">
        <v>8</v>
      </c>
      <c r="F619" s="335">
        <f>SUMIF($E$6:$E$615,"stacjonarny",$F$6:$F$615)</f>
        <v>1811276.260000004</v>
      </c>
      <c r="G619" s="335">
        <f>SUMIF($E$6:$E$615,"stacjonarny",$G$6:$G$615)</f>
        <v>1629096.4699999995</v>
      </c>
      <c r="H619" s="199"/>
    </row>
    <row r="620" spans="1:9">
      <c r="F620" s="335"/>
      <c r="G620" s="198"/>
      <c r="H620" s="199"/>
    </row>
    <row r="621" spans="1:9">
      <c r="C621" s="198" t="s">
        <v>18</v>
      </c>
      <c r="D621" s="198" t="s">
        <v>19</v>
      </c>
      <c r="E621" s="198" t="s">
        <v>15</v>
      </c>
      <c r="F621" s="335">
        <f>SUMIF($E$6:$E$615,"przenośny",$F$6:$F$615)</f>
        <v>104085.70999999998</v>
      </c>
      <c r="G621" s="335">
        <f>SUMIF($E$6:$E$615,"przenośny",$G$6:$G$615)</f>
        <v>95055.61</v>
      </c>
      <c r="H621" s="344"/>
    </row>
    <row r="622" spans="1:9">
      <c r="H622" s="199"/>
    </row>
  </sheetData>
  <autoFilter ref="A5:I617"/>
  <phoneticPr fontId="0" type="noConversion"/>
  <pageMargins left="0.75" right="0.75" top="0.5" bottom="0.47" header="0.5" footer="0.5"/>
  <pageSetup paperSize="9" scale="6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2060"/>
  </sheetPr>
  <dimension ref="A2:Q200"/>
  <sheetViews>
    <sheetView topLeftCell="A170" workbookViewId="0">
      <selection activeCell="E176" sqref="E176"/>
    </sheetView>
  </sheetViews>
  <sheetFormatPr defaultRowHeight="14.25"/>
  <cols>
    <col min="1" max="1" width="9.140625" style="176"/>
    <col min="2" max="2" width="9.140625" style="177"/>
    <col min="3" max="3" width="19.85546875" style="178" customWidth="1"/>
    <col min="4" max="4" width="41.5703125" style="179" customWidth="1"/>
    <col min="5" max="5" width="22.42578125" style="180" customWidth="1"/>
    <col min="6" max="6" width="14.85546875" style="177" customWidth="1"/>
    <col min="7" max="7" width="9.140625" style="176"/>
    <col min="8" max="8" width="17.42578125" style="176" bestFit="1" customWidth="1"/>
    <col min="9" max="9" width="13.85546875" style="176" bestFit="1" customWidth="1"/>
    <col min="10" max="16384" width="9.140625" style="176"/>
  </cols>
  <sheetData>
    <row r="2" spans="1:10">
      <c r="B2" s="181" t="s">
        <v>454</v>
      </c>
      <c r="C2" s="182"/>
      <c r="D2" s="181"/>
      <c r="E2" s="183"/>
      <c r="F2" s="181"/>
    </row>
    <row r="4" spans="1:10">
      <c r="B4" s="184" t="s">
        <v>455</v>
      </c>
      <c r="C4" s="185" t="s">
        <v>456</v>
      </c>
      <c r="D4" s="186" t="s">
        <v>457</v>
      </c>
      <c r="E4" s="187" t="s">
        <v>458</v>
      </c>
      <c r="F4" s="184" t="s">
        <v>459</v>
      </c>
    </row>
    <row r="5" spans="1:10" s="1" customFormat="1">
      <c r="B5" s="138">
        <v>1</v>
      </c>
      <c r="C5" s="143" t="s">
        <v>1857</v>
      </c>
      <c r="D5" s="144" t="s">
        <v>1860</v>
      </c>
      <c r="E5" s="141">
        <f>'budynki '!L6</f>
        <v>15958977</v>
      </c>
      <c r="F5" s="138" t="s">
        <v>673</v>
      </c>
    </row>
    <row r="6" spans="1:10" s="1" customFormat="1">
      <c r="B6" s="138">
        <v>1</v>
      </c>
      <c r="C6" s="143" t="s">
        <v>1858</v>
      </c>
      <c r="D6" s="144" t="s">
        <v>1861</v>
      </c>
      <c r="E6" s="141">
        <f>'budynki '!L7</f>
        <v>74214</v>
      </c>
      <c r="F6" s="138" t="s">
        <v>673</v>
      </c>
    </row>
    <row r="7" spans="1:10" s="1" customFormat="1">
      <c r="B7" s="138">
        <v>1</v>
      </c>
      <c r="C7" s="143" t="s">
        <v>1859</v>
      </c>
      <c r="D7" s="144" t="s">
        <v>1862</v>
      </c>
      <c r="E7" s="141">
        <f>'budynki '!L8+'budynki '!L9+'budynki '!L10</f>
        <v>9411864</v>
      </c>
      <c r="F7" s="138" t="s">
        <v>673</v>
      </c>
    </row>
    <row r="8" spans="1:10" s="1" customFormat="1" ht="28.5">
      <c r="B8" s="138">
        <v>2</v>
      </c>
      <c r="C8" s="144" t="s">
        <v>672</v>
      </c>
      <c r="D8" s="140" t="s">
        <v>1584</v>
      </c>
      <c r="E8" s="141">
        <v>22412</v>
      </c>
      <c r="F8" s="138" t="s">
        <v>1863</v>
      </c>
    </row>
    <row r="9" spans="1:10" s="1" customFormat="1" ht="28.5">
      <c r="B9" s="138">
        <v>3</v>
      </c>
      <c r="C9" s="144" t="s">
        <v>674</v>
      </c>
      <c r="D9" s="140" t="s">
        <v>1585</v>
      </c>
      <c r="E9" s="141">
        <v>24640</v>
      </c>
      <c r="F9" s="138" t="s">
        <v>675</v>
      </c>
      <c r="G9" s="175" t="s">
        <v>688</v>
      </c>
      <c r="H9" s="25"/>
      <c r="I9" s="25"/>
    </row>
    <row r="10" spans="1:10" s="1" customFormat="1" ht="28.5">
      <c r="B10" s="138">
        <v>3</v>
      </c>
      <c r="C10" s="144" t="s">
        <v>676</v>
      </c>
      <c r="D10" s="140" t="s">
        <v>1585</v>
      </c>
      <c r="E10" s="141">
        <v>24640</v>
      </c>
      <c r="F10" s="138" t="s">
        <v>675</v>
      </c>
      <c r="G10" s="175" t="s">
        <v>688</v>
      </c>
      <c r="H10" s="25"/>
      <c r="I10" s="25"/>
    </row>
    <row r="11" spans="1:10" s="1" customFormat="1" ht="28.5">
      <c r="B11" s="138">
        <v>3</v>
      </c>
      <c r="C11" s="144" t="s">
        <v>677</v>
      </c>
      <c r="D11" s="140" t="s">
        <v>678</v>
      </c>
      <c r="E11" s="141">
        <v>804</v>
      </c>
      <c r="F11" s="138" t="s">
        <v>675</v>
      </c>
      <c r="G11" s="175" t="s">
        <v>688</v>
      </c>
      <c r="H11" s="25"/>
      <c r="I11" s="25"/>
    </row>
    <row r="12" spans="1:10" s="1" customFormat="1">
      <c r="A12" s="172"/>
      <c r="B12" s="138">
        <v>4</v>
      </c>
      <c r="C12" s="143" t="s">
        <v>460</v>
      </c>
      <c r="D12" s="140" t="s">
        <v>461</v>
      </c>
      <c r="E12" s="141">
        <v>6740.5</v>
      </c>
      <c r="F12" s="138" t="s">
        <v>462</v>
      </c>
      <c r="G12" s="172"/>
      <c r="H12" s="174"/>
      <c r="I12" s="174"/>
      <c r="J12" s="172"/>
    </row>
    <row r="13" spans="1:10" s="1" customFormat="1">
      <c r="A13" s="172"/>
      <c r="B13" s="138">
        <v>4</v>
      </c>
      <c r="C13" s="143" t="s">
        <v>1866</v>
      </c>
      <c r="D13" s="140" t="s">
        <v>1581</v>
      </c>
      <c r="E13" s="141">
        <v>927.2</v>
      </c>
      <c r="F13" s="138" t="s">
        <v>462</v>
      </c>
      <c r="G13" s="172"/>
      <c r="H13" s="174"/>
      <c r="I13" s="174"/>
      <c r="J13" s="172"/>
    </row>
    <row r="14" spans="1:10" s="172" customFormat="1" ht="28.5">
      <c r="B14" s="138">
        <v>4</v>
      </c>
      <c r="C14" s="139" t="s">
        <v>463</v>
      </c>
      <c r="D14" s="140" t="s">
        <v>464</v>
      </c>
      <c r="E14" s="141">
        <f>18*3757.6</f>
        <v>67636.800000000003</v>
      </c>
      <c r="F14" s="138" t="s">
        <v>462</v>
      </c>
      <c r="H14" s="174"/>
      <c r="I14" s="174"/>
    </row>
    <row r="15" spans="1:10" s="172" customFormat="1">
      <c r="B15" s="138">
        <v>4</v>
      </c>
      <c r="C15" s="143" t="s">
        <v>1867</v>
      </c>
      <c r="D15" s="140" t="s">
        <v>1868</v>
      </c>
      <c r="E15" s="141">
        <v>2830.4</v>
      </c>
      <c r="F15" s="138" t="s">
        <v>462</v>
      </c>
      <c r="H15" s="174"/>
      <c r="I15" s="174"/>
    </row>
    <row r="16" spans="1:10" s="172" customFormat="1" ht="28.5">
      <c r="B16" s="138">
        <v>4</v>
      </c>
      <c r="C16" s="139" t="s">
        <v>1870</v>
      </c>
      <c r="D16" s="140" t="s">
        <v>1586</v>
      </c>
      <c r="E16" s="141">
        <f>5*3335.48</f>
        <v>16677.400000000001</v>
      </c>
      <c r="F16" s="138" t="s">
        <v>462</v>
      </c>
      <c r="H16" s="174"/>
      <c r="I16" s="174"/>
    </row>
    <row r="17" spans="2:17" s="172" customFormat="1" ht="28.5">
      <c r="B17" s="138">
        <v>4</v>
      </c>
      <c r="C17" s="139" t="s">
        <v>1869</v>
      </c>
      <c r="D17" s="140" t="s">
        <v>1587</v>
      </c>
      <c r="E17" s="141">
        <v>3762.48</v>
      </c>
      <c r="F17" s="138" t="s">
        <v>462</v>
      </c>
      <c r="H17" s="174"/>
      <c r="I17" s="174"/>
    </row>
    <row r="18" spans="2:17" s="206" customFormat="1">
      <c r="B18" s="200">
        <v>4</v>
      </c>
      <c r="C18" s="207" t="s">
        <v>465</v>
      </c>
      <c r="D18" s="205" t="s">
        <v>466</v>
      </c>
      <c r="E18" s="202">
        <v>0</v>
      </c>
      <c r="F18" s="200" t="s">
        <v>462</v>
      </c>
      <c r="H18" s="208"/>
      <c r="I18" s="208"/>
    </row>
    <row r="19" spans="2:17" s="206" customFormat="1">
      <c r="B19" s="200">
        <v>4</v>
      </c>
      <c r="C19" s="207" t="s">
        <v>470</v>
      </c>
      <c r="D19" s="205" t="s">
        <v>468</v>
      </c>
      <c r="E19" s="202">
        <v>0</v>
      </c>
      <c r="F19" s="200" t="s">
        <v>462</v>
      </c>
      <c r="H19" s="208"/>
      <c r="I19" s="208"/>
    </row>
    <row r="20" spans="2:17" s="206" customFormat="1">
      <c r="B20" s="200">
        <v>4</v>
      </c>
      <c r="C20" s="207" t="s">
        <v>471</v>
      </c>
      <c r="D20" s="205" t="s">
        <v>473</v>
      </c>
      <c r="E20" s="202">
        <v>0</v>
      </c>
      <c r="F20" s="200" t="s">
        <v>462</v>
      </c>
      <c r="H20" s="209"/>
      <c r="I20" s="208"/>
    </row>
    <row r="21" spans="2:17" s="206" customFormat="1">
      <c r="B21" s="200">
        <v>4</v>
      </c>
      <c r="C21" s="207" t="s">
        <v>472</v>
      </c>
      <c r="D21" s="205" t="s">
        <v>10</v>
      </c>
      <c r="E21" s="202">
        <v>0</v>
      </c>
      <c r="F21" s="200" t="s">
        <v>462</v>
      </c>
      <c r="H21" s="208"/>
      <c r="I21" s="208"/>
    </row>
    <row r="22" spans="2:17" s="206" customFormat="1">
      <c r="B22" s="200">
        <v>4</v>
      </c>
      <c r="C22" s="207" t="s">
        <v>472</v>
      </c>
      <c r="D22" s="205" t="s">
        <v>467</v>
      </c>
      <c r="E22" s="202">
        <v>3413.96</v>
      </c>
      <c r="F22" s="200" t="s">
        <v>462</v>
      </c>
      <c r="H22" s="208"/>
      <c r="I22" s="208"/>
    </row>
    <row r="23" spans="2:17" s="206" customFormat="1">
      <c r="B23" s="200">
        <v>4</v>
      </c>
      <c r="C23" s="207" t="s">
        <v>474</v>
      </c>
      <c r="D23" s="205" t="s">
        <v>467</v>
      </c>
      <c r="E23" s="202">
        <v>3413.96</v>
      </c>
      <c r="F23" s="200" t="s">
        <v>462</v>
      </c>
      <c r="H23" s="208"/>
      <c r="I23" s="208"/>
    </row>
    <row r="24" spans="2:17" s="206" customFormat="1">
      <c r="B24" s="200">
        <v>4</v>
      </c>
      <c r="C24" s="207" t="s">
        <v>474</v>
      </c>
      <c r="D24" s="205" t="s">
        <v>469</v>
      </c>
      <c r="E24" s="202">
        <v>287.05</v>
      </c>
      <c r="F24" s="200" t="s">
        <v>462</v>
      </c>
      <c r="H24" s="208"/>
      <c r="I24" s="208"/>
    </row>
    <row r="25" spans="2:17" s="206" customFormat="1">
      <c r="B25" s="200">
        <v>4</v>
      </c>
      <c r="C25" s="207" t="s">
        <v>474</v>
      </c>
      <c r="D25" s="205" t="s">
        <v>468</v>
      </c>
      <c r="E25" s="202">
        <v>0</v>
      </c>
      <c r="F25" s="200" t="s">
        <v>462</v>
      </c>
      <c r="H25" s="208"/>
      <c r="I25" s="208"/>
    </row>
    <row r="26" spans="2:17" s="206" customFormat="1">
      <c r="B26" s="200">
        <v>4</v>
      </c>
      <c r="C26" s="207" t="s">
        <v>475</v>
      </c>
      <c r="D26" s="205" t="s">
        <v>468</v>
      </c>
      <c r="E26" s="202">
        <v>0</v>
      </c>
      <c r="F26" s="200" t="s">
        <v>462</v>
      </c>
      <c r="H26" s="208"/>
      <c r="I26" s="208"/>
    </row>
    <row r="27" spans="2:17" s="206" customFormat="1">
      <c r="B27" s="200">
        <v>4</v>
      </c>
      <c r="C27" s="207" t="s">
        <v>475</v>
      </c>
      <c r="D27" s="205" t="s">
        <v>469</v>
      </c>
      <c r="E27" s="202">
        <v>287.05</v>
      </c>
      <c r="F27" s="200" t="s">
        <v>462</v>
      </c>
      <c r="H27" s="208"/>
      <c r="I27" s="208"/>
    </row>
    <row r="28" spans="2:17" s="206" customFormat="1">
      <c r="B28" s="200">
        <v>4</v>
      </c>
      <c r="C28" s="207" t="s">
        <v>476</v>
      </c>
      <c r="D28" s="205" t="s">
        <v>468</v>
      </c>
      <c r="E28" s="202">
        <v>0</v>
      </c>
      <c r="F28" s="200" t="s">
        <v>462</v>
      </c>
    </row>
    <row r="29" spans="2:17" s="206" customFormat="1">
      <c r="B29" s="200">
        <v>4</v>
      </c>
      <c r="C29" s="207" t="s">
        <v>477</v>
      </c>
      <c r="D29" s="205" t="s">
        <v>473</v>
      </c>
      <c r="E29" s="202">
        <v>0</v>
      </c>
      <c r="F29" s="200" t="s">
        <v>462</v>
      </c>
      <c r="H29" s="209"/>
      <c r="I29" s="208"/>
      <c r="J29" s="208"/>
      <c r="K29" s="208"/>
      <c r="L29" s="208"/>
      <c r="M29" s="208"/>
      <c r="N29" s="208"/>
      <c r="O29" s="208"/>
      <c r="P29" s="208"/>
      <c r="Q29" s="208"/>
    </row>
    <row r="30" spans="2:17" s="206" customFormat="1">
      <c r="B30" s="200">
        <v>4</v>
      </c>
      <c r="C30" s="207" t="s">
        <v>478</v>
      </c>
      <c r="D30" s="205" t="s">
        <v>468</v>
      </c>
      <c r="E30" s="202">
        <v>0</v>
      </c>
      <c r="F30" s="200" t="s">
        <v>462</v>
      </c>
      <c r="H30" s="208"/>
      <c r="I30" s="208"/>
      <c r="J30" s="208"/>
      <c r="K30" s="208"/>
      <c r="L30" s="208"/>
      <c r="M30" s="208"/>
      <c r="N30" s="208"/>
      <c r="O30" s="208"/>
      <c r="P30" s="208"/>
      <c r="Q30" s="208"/>
    </row>
    <row r="31" spans="2:17" s="206" customFormat="1">
      <c r="B31" s="200">
        <v>4</v>
      </c>
      <c r="C31" s="207" t="s">
        <v>479</v>
      </c>
      <c r="D31" s="205" t="s">
        <v>469</v>
      </c>
      <c r="E31" s="202">
        <v>287.05</v>
      </c>
      <c r="F31" s="200" t="s">
        <v>462</v>
      </c>
      <c r="H31" s="208"/>
      <c r="I31" s="208"/>
      <c r="J31" s="208"/>
      <c r="K31" s="208"/>
      <c r="L31" s="208"/>
      <c r="M31" s="208"/>
      <c r="N31" s="208"/>
      <c r="O31" s="208"/>
      <c r="P31" s="208"/>
      <c r="Q31" s="208"/>
    </row>
    <row r="32" spans="2:17" s="206" customFormat="1">
      <c r="B32" s="200">
        <v>4</v>
      </c>
      <c r="C32" s="207" t="s">
        <v>480</v>
      </c>
      <c r="D32" s="205" t="s">
        <v>469</v>
      </c>
      <c r="E32" s="202">
        <v>287.05</v>
      </c>
      <c r="F32" s="200" t="s">
        <v>462</v>
      </c>
      <c r="H32" s="208"/>
      <c r="I32" s="208"/>
      <c r="J32" s="208"/>
      <c r="K32" s="208"/>
      <c r="L32" s="208"/>
      <c r="M32" s="208"/>
      <c r="N32" s="208"/>
      <c r="O32" s="208"/>
      <c r="P32" s="208"/>
      <c r="Q32" s="208"/>
    </row>
    <row r="33" spans="1:17" s="206" customFormat="1">
      <c r="B33" s="200">
        <v>4</v>
      </c>
      <c r="C33" s="207" t="s">
        <v>480</v>
      </c>
      <c r="D33" s="205" t="s">
        <v>467</v>
      </c>
      <c r="E33" s="202">
        <v>3413.96</v>
      </c>
      <c r="F33" s="200" t="s">
        <v>462</v>
      </c>
      <c r="H33" s="208"/>
      <c r="I33" s="208"/>
      <c r="J33" s="208"/>
      <c r="K33" s="208"/>
      <c r="L33" s="208"/>
      <c r="M33" s="208"/>
      <c r="N33" s="208"/>
      <c r="O33" s="208"/>
      <c r="P33" s="208"/>
      <c r="Q33" s="208"/>
    </row>
    <row r="34" spans="1:17" s="206" customFormat="1">
      <c r="B34" s="200">
        <v>4</v>
      </c>
      <c r="C34" s="207" t="s">
        <v>481</v>
      </c>
      <c r="D34" s="205" t="s">
        <v>469</v>
      </c>
      <c r="E34" s="202">
        <v>287.05</v>
      </c>
      <c r="F34" s="200" t="s">
        <v>462</v>
      </c>
      <c r="H34" s="208"/>
      <c r="I34" s="208"/>
      <c r="J34" s="208"/>
      <c r="K34" s="208"/>
      <c r="L34" s="208"/>
      <c r="M34" s="208"/>
      <c r="N34" s="208"/>
      <c r="O34" s="208"/>
      <c r="P34" s="208"/>
      <c r="Q34" s="208"/>
    </row>
    <row r="35" spans="1:17" s="206" customFormat="1">
      <c r="B35" s="200">
        <v>4</v>
      </c>
      <c r="C35" s="207" t="s">
        <v>481</v>
      </c>
      <c r="D35" s="205" t="s">
        <v>467</v>
      </c>
      <c r="E35" s="202">
        <v>3413.96</v>
      </c>
      <c r="F35" s="200" t="s">
        <v>462</v>
      </c>
      <c r="H35" s="208"/>
      <c r="I35" s="208"/>
      <c r="J35" s="208"/>
      <c r="K35" s="208"/>
      <c r="L35" s="208"/>
      <c r="M35" s="208"/>
      <c r="N35" s="208"/>
      <c r="O35" s="208"/>
      <c r="P35" s="208"/>
      <c r="Q35" s="208"/>
    </row>
    <row r="36" spans="1:17" s="206" customFormat="1" ht="28.5">
      <c r="B36" s="200">
        <v>4</v>
      </c>
      <c r="C36" s="207" t="s">
        <v>1588</v>
      </c>
      <c r="D36" s="205" t="s">
        <v>1589</v>
      </c>
      <c r="E36" s="202">
        <v>8610</v>
      </c>
      <c r="F36" s="200" t="s">
        <v>462</v>
      </c>
      <c r="H36" s="208"/>
      <c r="I36" s="208"/>
      <c r="J36" s="208"/>
      <c r="K36" s="208"/>
      <c r="L36" s="208"/>
      <c r="M36" s="208"/>
      <c r="N36" s="208"/>
      <c r="O36" s="208"/>
      <c r="P36" s="208"/>
      <c r="Q36" s="208"/>
    </row>
    <row r="37" spans="1:17" s="206" customFormat="1">
      <c r="B37" s="200">
        <v>4</v>
      </c>
      <c r="C37" s="207" t="s">
        <v>1590</v>
      </c>
      <c r="D37" s="205" t="s">
        <v>1591</v>
      </c>
      <c r="E37" s="202">
        <v>21832.5</v>
      </c>
      <c r="F37" s="200" t="s">
        <v>462</v>
      </c>
      <c r="H37" s="208"/>
      <c r="I37" s="208"/>
      <c r="J37" s="208"/>
      <c r="K37" s="208"/>
      <c r="L37" s="208"/>
      <c r="M37" s="208"/>
      <c r="N37" s="208"/>
      <c r="O37" s="208"/>
      <c r="P37" s="208"/>
      <c r="Q37" s="208"/>
    </row>
    <row r="38" spans="1:17" s="206" customFormat="1">
      <c r="B38" s="200">
        <v>4</v>
      </c>
      <c r="C38" s="207" t="s">
        <v>1592</v>
      </c>
      <c r="D38" s="205" t="s">
        <v>1593</v>
      </c>
      <c r="E38" s="202">
        <v>9038.0400000000009</v>
      </c>
      <c r="F38" s="200" t="s">
        <v>462</v>
      </c>
      <c r="H38" s="208"/>
      <c r="I38" s="208"/>
      <c r="J38" s="208"/>
      <c r="K38" s="208"/>
      <c r="L38" s="208"/>
      <c r="M38" s="208"/>
      <c r="N38" s="208"/>
      <c r="O38" s="208"/>
      <c r="P38" s="208"/>
      <c r="Q38" s="208"/>
    </row>
    <row r="39" spans="1:17" s="206" customFormat="1">
      <c r="B39" s="200">
        <v>4</v>
      </c>
      <c r="C39" s="207" t="s">
        <v>1594</v>
      </c>
      <c r="D39" s="205" t="s">
        <v>1595</v>
      </c>
      <c r="E39" s="202">
        <v>2549.8000000000002</v>
      </c>
      <c r="F39" s="200" t="s">
        <v>462</v>
      </c>
      <c r="H39" s="208"/>
      <c r="I39" s="208"/>
      <c r="J39" s="208"/>
      <c r="K39" s="208"/>
      <c r="L39" s="208"/>
      <c r="M39" s="208"/>
      <c r="N39" s="208"/>
      <c r="O39" s="208"/>
      <c r="P39" s="208"/>
      <c r="Q39" s="208"/>
    </row>
    <row r="40" spans="1:17" s="206" customFormat="1">
      <c r="B40" s="200">
        <v>4</v>
      </c>
      <c r="C40" s="207" t="s">
        <v>1596</v>
      </c>
      <c r="D40" s="205" t="s">
        <v>1597</v>
      </c>
      <c r="E40" s="202">
        <v>3181.76</v>
      </c>
      <c r="F40" s="200" t="s">
        <v>462</v>
      </c>
      <c r="H40" s="208"/>
      <c r="I40" s="208"/>
      <c r="J40" s="208"/>
      <c r="K40" s="208"/>
      <c r="L40" s="208"/>
      <c r="M40" s="208"/>
      <c r="N40" s="208"/>
      <c r="O40" s="208"/>
      <c r="P40" s="208"/>
      <c r="Q40" s="208"/>
    </row>
    <row r="41" spans="1:17" s="206" customFormat="1">
      <c r="B41" s="200">
        <v>4</v>
      </c>
      <c r="C41" s="207" t="s">
        <v>1598</v>
      </c>
      <c r="D41" s="205" t="s">
        <v>351</v>
      </c>
      <c r="E41" s="202">
        <v>16363.98</v>
      </c>
      <c r="F41" s="200" t="s">
        <v>462</v>
      </c>
      <c r="H41" s="208"/>
      <c r="I41" s="208"/>
      <c r="J41" s="208"/>
      <c r="K41" s="208"/>
      <c r="L41" s="208"/>
      <c r="M41" s="208"/>
      <c r="N41" s="208"/>
      <c r="O41" s="208"/>
      <c r="P41" s="208"/>
      <c r="Q41" s="208"/>
    </row>
    <row r="42" spans="1:17" s="206" customFormat="1">
      <c r="B42" s="200">
        <v>4</v>
      </c>
      <c r="C42" s="207" t="s">
        <v>1599</v>
      </c>
      <c r="D42" s="205" t="s">
        <v>603</v>
      </c>
      <c r="E42" s="202">
        <v>1000</v>
      </c>
      <c r="F42" s="200" t="s">
        <v>462</v>
      </c>
      <c r="H42" s="208"/>
      <c r="I42" s="208"/>
      <c r="J42" s="208"/>
      <c r="K42" s="208"/>
      <c r="L42" s="208"/>
      <c r="M42" s="208"/>
      <c r="N42" s="208"/>
      <c r="O42" s="208"/>
      <c r="P42" s="208"/>
      <c r="Q42" s="208"/>
    </row>
    <row r="43" spans="1:17" s="206" customFormat="1">
      <c r="B43" s="200">
        <v>4</v>
      </c>
      <c r="C43" s="207" t="s">
        <v>1600</v>
      </c>
      <c r="D43" s="205" t="s">
        <v>603</v>
      </c>
      <c r="E43" s="202">
        <v>1000</v>
      </c>
      <c r="F43" s="200" t="s">
        <v>462</v>
      </c>
      <c r="H43" s="208"/>
      <c r="I43" s="208"/>
      <c r="J43" s="208"/>
      <c r="K43" s="208"/>
      <c r="L43" s="208"/>
      <c r="M43" s="208"/>
      <c r="N43" s="208"/>
      <c r="O43" s="208"/>
      <c r="P43" s="208"/>
      <c r="Q43" s="208"/>
    </row>
    <row r="44" spans="1:17" s="206" customFormat="1">
      <c r="B44" s="200">
        <v>4</v>
      </c>
      <c r="C44" s="207" t="s">
        <v>1601</v>
      </c>
      <c r="D44" s="205" t="s">
        <v>603</v>
      </c>
      <c r="E44" s="202">
        <v>1000</v>
      </c>
      <c r="F44" s="200" t="s">
        <v>462</v>
      </c>
      <c r="H44" s="208"/>
      <c r="I44" s="208"/>
      <c r="J44" s="208"/>
      <c r="K44" s="208"/>
      <c r="L44" s="208"/>
      <c r="M44" s="208"/>
      <c r="N44" s="208"/>
      <c r="O44" s="208"/>
      <c r="P44" s="208"/>
      <c r="Q44" s="208"/>
    </row>
    <row r="45" spans="1:17" s="206" customFormat="1">
      <c r="B45" s="200">
        <v>4</v>
      </c>
      <c r="C45" s="207" t="s">
        <v>1602</v>
      </c>
      <c r="D45" s="205" t="s">
        <v>604</v>
      </c>
      <c r="E45" s="202">
        <v>781</v>
      </c>
      <c r="F45" s="200" t="s">
        <v>462</v>
      </c>
      <c r="H45" s="208"/>
      <c r="I45" s="208"/>
      <c r="J45" s="208"/>
      <c r="K45" s="208"/>
      <c r="L45" s="208"/>
      <c r="M45" s="208"/>
      <c r="N45" s="208"/>
      <c r="O45" s="208"/>
      <c r="P45" s="208"/>
      <c r="Q45" s="208"/>
    </row>
    <row r="46" spans="1:17" s="206" customFormat="1">
      <c r="B46" s="200">
        <v>4</v>
      </c>
      <c r="C46" s="207" t="s">
        <v>1603</v>
      </c>
      <c r="D46" s="205" t="s">
        <v>1604</v>
      </c>
      <c r="E46" s="202">
        <v>15778.26</v>
      </c>
      <c r="F46" s="200" t="s">
        <v>462</v>
      </c>
      <c r="H46" s="208"/>
      <c r="I46" s="208"/>
      <c r="J46" s="208"/>
      <c r="K46" s="208"/>
      <c r="L46" s="208"/>
      <c r="M46" s="208"/>
      <c r="N46" s="208"/>
      <c r="O46" s="208"/>
      <c r="P46" s="208"/>
      <c r="Q46" s="208"/>
    </row>
    <row r="47" spans="1:17" s="206" customFormat="1">
      <c r="A47" s="189"/>
      <c r="B47" s="200">
        <v>4</v>
      </c>
      <c r="C47" s="204" t="s">
        <v>482</v>
      </c>
      <c r="D47" s="205" t="s">
        <v>483</v>
      </c>
      <c r="E47" s="202">
        <v>4297</v>
      </c>
      <c r="F47" s="200" t="s">
        <v>462</v>
      </c>
      <c r="G47" s="189"/>
      <c r="H47" s="194"/>
      <c r="I47" s="210"/>
      <c r="J47" s="210"/>
      <c r="K47" s="208"/>
      <c r="L47" s="208"/>
      <c r="M47" s="208"/>
      <c r="N47" s="208"/>
      <c r="O47" s="208"/>
      <c r="P47" s="208"/>
      <c r="Q47" s="208"/>
    </row>
    <row r="48" spans="1:17" s="206" customFormat="1">
      <c r="A48" s="189"/>
      <c r="B48" s="200">
        <v>4</v>
      </c>
      <c r="C48" s="204" t="s">
        <v>484</v>
      </c>
      <c r="D48" s="205" t="s">
        <v>483</v>
      </c>
      <c r="E48" s="217">
        <v>3752</v>
      </c>
      <c r="F48" s="200" t="s">
        <v>462</v>
      </c>
      <c r="G48" s="189"/>
      <c r="H48" s="209"/>
      <c r="I48" s="210"/>
      <c r="J48" s="210"/>
      <c r="K48" s="208"/>
      <c r="L48" s="208"/>
      <c r="M48" s="208"/>
      <c r="N48" s="208"/>
      <c r="O48" s="208"/>
      <c r="P48" s="208"/>
      <c r="Q48" s="208"/>
    </row>
    <row r="49" spans="1:17" s="206" customFormat="1">
      <c r="A49" s="189"/>
      <c r="B49" s="200">
        <v>4</v>
      </c>
      <c r="C49" s="204" t="s">
        <v>485</v>
      </c>
      <c r="D49" s="205" t="s">
        <v>486</v>
      </c>
      <c r="E49" s="202">
        <v>3206</v>
      </c>
      <c r="F49" s="200" t="s">
        <v>462</v>
      </c>
      <c r="G49" s="189"/>
      <c r="H49" s="194"/>
      <c r="I49" s="194"/>
      <c r="J49" s="194"/>
      <c r="K49" s="208"/>
      <c r="L49" s="208"/>
      <c r="M49" s="208"/>
      <c r="N49" s="208"/>
      <c r="O49" s="208"/>
      <c r="P49" s="208"/>
      <c r="Q49" s="208"/>
    </row>
    <row r="50" spans="1:17" s="206" customFormat="1">
      <c r="A50" s="189"/>
      <c r="B50" s="200">
        <v>4</v>
      </c>
      <c r="C50" s="204" t="s">
        <v>487</v>
      </c>
      <c r="D50" s="205" t="s">
        <v>13</v>
      </c>
      <c r="E50" s="202">
        <v>2316.0100000000002</v>
      </c>
      <c r="F50" s="200" t="s">
        <v>462</v>
      </c>
      <c r="G50" s="189"/>
      <c r="H50" s="194"/>
      <c r="I50" s="194"/>
      <c r="J50" s="194"/>
      <c r="K50" s="208"/>
      <c r="L50" s="208"/>
      <c r="M50" s="208"/>
      <c r="N50" s="208"/>
      <c r="O50" s="208"/>
      <c r="P50" s="208"/>
      <c r="Q50" s="208"/>
    </row>
    <row r="51" spans="1:17" s="206" customFormat="1">
      <c r="A51" s="189"/>
      <c r="B51" s="200">
        <v>4</v>
      </c>
      <c r="C51" s="204" t="s">
        <v>488</v>
      </c>
      <c r="D51" s="205" t="s">
        <v>13</v>
      </c>
      <c r="E51" s="202">
        <v>2391</v>
      </c>
      <c r="F51" s="200" t="s">
        <v>462</v>
      </c>
      <c r="G51" s="189"/>
      <c r="H51" s="194"/>
      <c r="I51" s="210"/>
      <c r="J51" s="210"/>
      <c r="K51" s="208"/>
      <c r="L51" s="208"/>
      <c r="M51" s="208"/>
      <c r="N51" s="208"/>
      <c r="O51" s="208"/>
      <c r="P51" s="208"/>
      <c r="Q51" s="208"/>
    </row>
    <row r="52" spans="1:17" s="206" customFormat="1">
      <c r="A52" s="189"/>
      <c r="B52" s="200">
        <v>4</v>
      </c>
      <c r="C52" s="204" t="s">
        <v>489</v>
      </c>
      <c r="D52" s="205" t="s">
        <v>739</v>
      </c>
      <c r="E52" s="202">
        <v>0</v>
      </c>
      <c r="F52" s="200" t="s">
        <v>462</v>
      </c>
      <c r="G52" s="189"/>
      <c r="H52" s="194"/>
      <c r="I52" s="210"/>
      <c r="J52" s="210"/>
      <c r="K52" s="208"/>
      <c r="L52" s="208"/>
      <c r="M52" s="208"/>
      <c r="N52" s="208"/>
      <c r="O52" s="208"/>
      <c r="P52" s="208"/>
      <c r="Q52" s="208"/>
    </row>
    <row r="53" spans="1:17" s="206" customFormat="1">
      <c r="A53" s="189"/>
      <c r="B53" s="200">
        <v>4</v>
      </c>
      <c r="C53" s="204" t="s">
        <v>490</v>
      </c>
      <c r="D53" s="205" t="s">
        <v>1871</v>
      </c>
      <c r="E53" s="202">
        <v>915</v>
      </c>
      <c r="F53" s="200" t="s">
        <v>462</v>
      </c>
      <c r="G53" s="189"/>
      <c r="H53" s="194"/>
      <c r="I53" s="210"/>
      <c r="J53" s="210"/>
      <c r="K53" s="208"/>
      <c r="L53" s="208"/>
      <c r="M53" s="208"/>
      <c r="N53" s="208"/>
      <c r="O53" s="208"/>
      <c r="P53" s="208"/>
      <c r="Q53" s="208"/>
    </row>
    <row r="54" spans="1:17" s="206" customFormat="1">
      <c r="A54" s="189"/>
      <c r="B54" s="200">
        <v>4</v>
      </c>
      <c r="C54" s="204" t="s">
        <v>490</v>
      </c>
      <c r="D54" s="205" t="s">
        <v>739</v>
      </c>
      <c r="E54" s="202">
        <v>1525</v>
      </c>
      <c r="F54" s="200" t="s">
        <v>462</v>
      </c>
      <c r="G54" s="189"/>
      <c r="H54" s="194"/>
      <c r="I54" s="210"/>
      <c r="J54" s="210"/>
      <c r="K54" s="208"/>
      <c r="L54" s="208"/>
      <c r="M54" s="208"/>
      <c r="N54" s="208"/>
      <c r="O54" s="208"/>
      <c r="P54" s="208"/>
      <c r="Q54" s="208"/>
    </row>
    <row r="55" spans="1:17" s="206" customFormat="1">
      <c r="A55" s="189"/>
      <c r="B55" s="200">
        <v>4</v>
      </c>
      <c r="C55" s="204" t="s">
        <v>491</v>
      </c>
      <c r="D55" s="205" t="s">
        <v>10</v>
      </c>
      <c r="E55" s="202">
        <v>0</v>
      </c>
      <c r="F55" s="200" t="s">
        <v>462</v>
      </c>
      <c r="G55" s="189"/>
      <c r="H55" s="209"/>
      <c r="I55" s="210"/>
      <c r="J55" s="210"/>
      <c r="K55" s="208"/>
      <c r="L55" s="208"/>
      <c r="M55" s="208"/>
      <c r="N55" s="208"/>
      <c r="O55" s="208"/>
      <c r="P55" s="208"/>
      <c r="Q55" s="208"/>
    </row>
    <row r="56" spans="1:17" s="206" customFormat="1">
      <c r="A56" s="189"/>
      <c r="B56" s="197">
        <v>4</v>
      </c>
      <c r="C56" s="204" t="s">
        <v>492</v>
      </c>
      <c r="D56" s="205" t="s">
        <v>739</v>
      </c>
      <c r="E56" s="202">
        <v>2318</v>
      </c>
      <c r="F56" s="197" t="s">
        <v>462</v>
      </c>
      <c r="G56" s="189"/>
      <c r="H56" s="194"/>
      <c r="I56" s="210"/>
      <c r="J56" s="210"/>
      <c r="K56" s="208"/>
      <c r="L56" s="208"/>
      <c r="M56" s="208"/>
      <c r="N56" s="208"/>
      <c r="O56" s="208"/>
      <c r="P56" s="208"/>
      <c r="Q56" s="208"/>
    </row>
    <row r="57" spans="1:17" s="189" customFormat="1">
      <c r="B57" s="197">
        <v>4</v>
      </c>
      <c r="C57" s="204" t="s">
        <v>492</v>
      </c>
      <c r="D57" s="205" t="s">
        <v>13</v>
      </c>
      <c r="E57" s="202">
        <v>4111.3999999999996</v>
      </c>
      <c r="F57" s="197" t="s">
        <v>462</v>
      </c>
      <c r="H57" s="194"/>
      <c r="I57" s="194"/>
      <c r="J57" s="194"/>
      <c r="K57" s="194"/>
      <c r="L57" s="194"/>
      <c r="M57" s="194"/>
      <c r="N57" s="194"/>
      <c r="O57" s="194"/>
      <c r="P57" s="194"/>
      <c r="Q57" s="194"/>
    </row>
    <row r="58" spans="1:17" s="189" customFormat="1">
      <c r="B58" s="211">
        <v>4</v>
      </c>
      <c r="C58" s="212" t="s">
        <v>493</v>
      </c>
      <c r="D58" s="213" t="s">
        <v>494</v>
      </c>
      <c r="E58" s="214">
        <v>5258.2</v>
      </c>
      <c r="F58" s="197" t="s">
        <v>462</v>
      </c>
      <c r="H58" s="194"/>
      <c r="I58" s="194"/>
      <c r="J58" s="194"/>
      <c r="K58" s="194"/>
      <c r="L58" s="194"/>
      <c r="M58" s="194"/>
      <c r="N58" s="194"/>
      <c r="O58" s="194"/>
      <c r="P58" s="194"/>
      <c r="Q58" s="194"/>
    </row>
    <row r="59" spans="1:17" s="189" customFormat="1">
      <c r="B59" s="200">
        <v>4</v>
      </c>
      <c r="C59" s="207" t="s">
        <v>495</v>
      </c>
      <c r="D59" s="201" t="s">
        <v>497</v>
      </c>
      <c r="E59" s="202">
        <v>1525</v>
      </c>
      <c r="F59" s="200" t="s">
        <v>462</v>
      </c>
      <c r="H59" s="194"/>
      <c r="I59" s="194"/>
      <c r="J59" s="194"/>
      <c r="K59" s="194"/>
      <c r="L59" s="194"/>
      <c r="M59" s="194"/>
      <c r="N59" s="194"/>
      <c r="O59" s="194"/>
      <c r="P59" s="194"/>
      <c r="Q59" s="194"/>
    </row>
    <row r="60" spans="1:17" s="189" customFormat="1">
      <c r="B60" s="200">
        <v>4</v>
      </c>
      <c r="C60" s="207" t="s">
        <v>495</v>
      </c>
      <c r="D60" s="201" t="s">
        <v>10</v>
      </c>
      <c r="E60" s="202">
        <v>3733.2</v>
      </c>
      <c r="F60" s="200" t="s">
        <v>462</v>
      </c>
      <c r="H60" s="194"/>
      <c r="I60" s="194"/>
      <c r="J60" s="194"/>
      <c r="K60" s="194"/>
      <c r="L60" s="194"/>
      <c r="M60" s="194"/>
      <c r="N60" s="194"/>
      <c r="O60" s="194"/>
      <c r="P60" s="194"/>
      <c r="Q60" s="194"/>
    </row>
    <row r="61" spans="1:17" s="189" customFormat="1">
      <c r="B61" s="200">
        <v>4</v>
      </c>
      <c r="C61" s="204" t="s">
        <v>498</v>
      </c>
      <c r="D61" s="213" t="s">
        <v>1868</v>
      </c>
      <c r="E61" s="202">
        <v>2486</v>
      </c>
      <c r="F61" s="200" t="s">
        <v>462</v>
      </c>
      <c r="H61" s="209"/>
      <c r="I61" s="210"/>
      <c r="J61" s="210"/>
      <c r="K61" s="194"/>
      <c r="L61" s="194"/>
      <c r="M61" s="194"/>
      <c r="N61" s="194"/>
      <c r="O61" s="194"/>
      <c r="P61" s="194"/>
      <c r="Q61" s="194"/>
    </row>
    <row r="62" spans="1:17" s="189" customFormat="1">
      <c r="B62" s="200">
        <v>4</v>
      </c>
      <c r="C62" s="204" t="s">
        <v>499</v>
      </c>
      <c r="D62" s="205" t="s">
        <v>1868</v>
      </c>
      <c r="E62" s="202">
        <v>4745.8</v>
      </c>
      <c r="F62" s="200" t="s">
        <v>462</v>
      </c>
      <c r="H62" s="194"/>
      <c r="I62" s="210"/>
      <c r="J62" s="210"/>
      <c r="K62" s="194"/>
      <c r="L62" s="194"/>
      <c r="M62" s="194"/>
      <c r="N62" s="194"/>
      <c r="O62" s="194"/>
      <c r="P62" s="194"/>
      <c r="Q62" s="194"/>
    </row>
    <row r="63" spans="1:17" s="189" customFormat="1">
      <c r="B63" s="200">
        <v>4</v>
      </c>
      <c r="C63" s="204" t="s">
        <v>499</v>
      </c>
      <c r="D63" s="205" t="s">
        <v>1609</v>
      </c>
      <c r="E63" s="202">
        <v>0</v>
      </c>
      <c r="F63" s="200" t="s">
        <v>462</v>
      </c>
      <c r="H63" s="194"/>
      <c r="I63" s="210"/>
      <c r="J63" s="210"/>
      <c r="K63" s="194"/>
      <c r="L63" s="194"/>
      <c r="M63" s="194"/>
      <c r="N63" s="194"/>
      <c r="O63" s="194"/>
      <c r="P63" s="194"/>
      <c r="Q63" s="194"/>
    </row>
    <row r="64" spans="1:17" s="189" customFormat="1">
      <c r="B64" s="200">
        <v>4</v>
      </c>
      <c r="C64" s="204" t="s">
        <v>499</v>
      </c>
      <c r="D64" s="205" t="s">
        <v>1872</v>
      </c>
      <c r="E64" s="202">
        <v>0</v>
      </c>
      <c r="F64" s="200" t="s">
        <v>462</v>
      </c>
      <c r="H64" s="194"/>
      <c r="I64" s="210"/>
      <c r="J64" s="210"/>
      <c r="K64" s="194"/>
      <c r="L64" s="194"/>
      <c r="M64" s="194"/>
      <c r="N64" s="194"/>
      <c r="O64" s="194"/>
      <c r="P64" s="194"/>
      <c r="Q64" s="194"/>
    </row>
    <row r="65" spans="2:17" s="189" customFormat="1">
      <c r="B65" s="200">
        <v>4</v>
      </c>
      <c r="C65" s="204" t="s">
        <v>500</v>
      </c>
      <c r="D65" s="213" t="s">
        <v>494</v>
      </c>
      <c r="E65" s="202">
        <v>2757.2</v>
      </c>
      <c r="F65" s="200" t="s">
        <v>462</v>
      </c>
      <c r="H65" s="194"/>
      <c r="I65" s="194"/>
      <c r="J65" s="194"/>
      <c r="K65" s="194"/>
      <c r="L65" s="194"/>
      <c r="M65" s="194"/>
      <c r="N65" s="194"/>
      <c r="O65" s="194"/>
      <c r="P65" s="194"/>
      <c r="Q65" s="194"/>
    </row>
    <row r="66" spans="2:17" s="189" customFormat="1" ht="28.5">
      <c r="B66" s="200">
        <v>4</v>
      </c>
      <c r="C66" s="204" t="s">
        <v>501</v>
      </c>
      <c r="D66" s="205" t="s">
        <v>1605</v>
      </c>
      <c r="E66" s="202">
        <v>2732.8</v>
      </c>
      <c r="F66" s="200" t="s">
        <v>462</v>
      </c>
      <c r="H66" s="209"/>
      <c r="I66" s="210"/>
      <c r="J66" s="210"/>
      <c r="K66" s="194"/>
      <c r="L66" s="194"/>
      <c r="M66" s="194"/>
      <c r="N66" s="194"/>
      <c r="O66" s="194"/>
      <c r="P66" s="194"/>
      <c r="Q66" s="194"/>
    </row>
    <row r="67" spans="2:17" s="189" customFormat="1">
      <c r="B67" s="200">
        <v>4</v>
      </c>
      <c r="C67" s="204" t="s">
        <v>1874</v>
      </c>
      <c r="D67" s="213" t="s">
        <v>1873</v>
      </c>
      <c r="E67" s="202">
        <v>1525</v>
      </c>
      <c r="F67" s="200" t="s">
        <v>462</v>
      </c>
      <c r="H67" s="194"/>
      <c r="I67" s="194"/>
      <c r="J67" s="194"/>
      <c r="K67" s="194"/>
      <c r="L67" s="194"/>
      <c r="M67" s="194"/>
      <c r="N67" s="194"/>
      <c r="O67" s="194"/>
      <c r="P67" s="194"/>
      <c r="Q67" s="194"/>
    </row>
    <row r="68" spans="2:17" s="189" customFormat="1" ht="28.5">
      <c r="B68" s="200">
        <v>4</v>
      </c>
      <c r="C68" s="204" t="s">
        <v>502</v>
      </c>
      <c r="D68" s="205" t="s">
        <v>1606</v>
      </c>
      <c r="E68" s="202">
        <v>4745.8</v>
      </c>
      <c r="F68" s="200" t="s">
        <v>462</v>
      </c>
      <c r="H68" s="194"/>
      <c r="I68" s="210"/>
      <c r="J68" s="210"/>
      <c r="K68" s="194"/>
      <c r="L68" s="194"/>
      <c r="M68" s="194"/>
      <c r="N68" s="194"/>
      <c r="O68" s="194"/>
      <c r="P68" s="194"/>
      <c r="Q68" s="194"/>
    </row>
    <row r="69" spans="2:17" s="189" customFormat="1" ht="28.5">
      <c r="B69" s="200">
        <v>4</v>
      </c>
      <c r="C69" s="204" t="s">
        <v>503</v>
      </c>
      <c r="D69" s="205" t="s">
        <v>1607</v>
      </c>
      <c r="E69" s="202">
        <v>4745.8</v>
      </c>
      <c r="F69" s="200" t="s">
        <v>462</v>
      </c>
      <c r="H69" s="194"/>
      <c r="I69" s="210"/>
      <c r="J69" s="210"/>
      <c r="K69" s="194"/>
      <c r="L69" s="194"/>
      <c r="M69" s="194"/>
      <c r="N69" s="194"/>
      <c r="O69" s="194"/>
      <c r="P69" s="194"/>
      <c r="Q69" s="194"/>
    </row>
    <row r="70" spans="2:17" s="189" customFormat="1" ht="28.5">
      <c r="B70" s="200">
        <v>4</v>
      </c>
      <c r="C70" s="204" t="s">
        <v>504</v>
      </c>
      <c r="D70" s="205" t="s">
        <v>1608</v>
      </c>
      <c r="E70" s="202">
        <v>4624.78</v>
      </c>
      <c r="F70" s="200" t="s">
        <v>462</v>
      </c>
      <c r="H70" s="194"/>
      <c r="I70" s="210"/>
      <c r="J70" s="210"/>
      <c r="K70" s="194"/>
      <c r="L70" s="194"/>
      <c r="M70" s="194"/>
      <c r="N70" s="194"/>
      <c r="O70" s="194"/>
      <c r="P70" s="194"/>
      <c r="Q70" s="194"/>
    </row>
    <row r="71" spans="2:17" s="189" customFormat="1">
      <c r="B71" s="200">
        <v>4</v>
      </c>
      <c r="C71" s="204" t="s">
        <v>505</v>
      </c>
      <c r="D71" s="205" t="s">
        <v>1609</v>
      </c>
      <c r="E71" s="202">
        <v>1549.4</v>
      </c>
      <c r="F71" s="200" t="s">
        <v>462</v>
      </c>
      <c r="H71" s="209"/>
      <c r="I71" s="210"/>
      <c r="J71" s="210"/>
      <c r="K71" s="194"/>
      <c r="L71" s="194"/>
      <c r="M71" s="194"/>
      <c r="N71" s="194"/>
      <c r="O71" s="194"/>
      <c r="P71" s="194"/>
      <c r="Q71" s="194"/>
    </row>
    <row r="72" spans="2:17" s="189" customFormat="1">
      <c r="B72" s="200">
        <v>4</v>
      </c>
      <c r="C72" s="204" t="s">
        <v>506</v>
      </c>
      <c r="D72" s="205" t="s">
        <v>496</v>
      </c>
      <c r="E72" s="202">
        <v>3329.99</v>
      </c>
      <c r="F72" s="200" t="s">
        <v>462</v>
      </c>
      <c r="H72" s="209"/>
      <c r="I72" s="210"/>
      <c r="J72" s="210"/>
      <c r="K72" s="194"/>
      <c r="L72" s="194"/>
      <c r="M72" s="194"/>
      <c r="N72" s="194"/>
      <c r="O72" s="194"/>
      <c r="P72" s="194"/>
      <c r="Q72" s="194"/>
    </row>
    <row r="73" spans="2:17" s="189" customFormat="1">
      <c r="B73" s="200">
        <v>4</v>
      </c>
      <c r="C73" s="204" t="s">
        <v>507</v>
      </c>
      <c r="D73" s="201" t="s">
        <v>508</v>
      </c>
      <c r="E73" s="202">
        <v>7157.42</v>
      </c>
      <c r="F73" s="197" t="s">
        <v>509</v>
      </c>
      <c r="H73" s="194"/>
      <c r="I73" s="194"/>
      <c r="J73" s="194"/>
      <c r="K73" s="194"/>
      <c r="L73" s="194"/>
      <c r="M73" s="194"/>
      <c r="N73" s="194"/>
      <c r="O73" s="194"/>
      <c r="P73" s="194"/>
      <c r="Q73" s="194"/>
    </row>
    <row r="74" spans="2:17" s="198" customFormat="1">
      <c r="B74" s="138">
        <v>4</v>
      </c>
      <c r="C74" s="143" t="s">
        <v>510</v>
      </c>
      <c r="D74" s="144" t="s">
        <v>511</v>
      </c>
      <c r="E74" s="141">
        <v>66017.899999999994</v>
      </c>
      <c r="F74" s="138" t="s">
        <v>462</v>
      </c>
      <c r="H74" s="199"/>
      <c r="I74" s="199"/>
      <c r="J74" s="199"/>
      <c r="K74" s="199"/>
      <c r="L74" s="199"/>
      <c r="M74" s="199"/>
      <c r="N74" s="199"/>
      <c r="O74" s="199"/>
      <c r="P74" s="199"/>
      <c r="Q74" s="199"/>
    </row>
    <row r="75" spans="2:17" s="198" customFormat="1">
      <c r="B75" s="138">
        <v>4</v>
      </c>
      <c r="C75" s="143" t="s">
        <v>512</v>
      </c>
      <c r="D75" s="144" t="s">
        <v>511</v>
      </c>
      <c r="E75" s="141">
        <v>20862</v>
      </c>
      <c r="F75" s="138" t="s">
        <v>462</v>
      </c>
      <c r="H75" s="199"/>
      <c r="I75" s="199"/>
      <c r="J75" s="199"/>
      <c r="K75" s="199"/>
      <c r="L75" s="199"/>
      <c r="M75" s="199"/>
      <c r="N75" s="199"/>
      <c r="O75" s="199"/>
      <c r="P75" s="199"/>
      <c r="Q75" s="199"/>
    </row>
    <row r="76" spans="2:17" s="198" customFormat="1">
      <c r="B76" s="138">
        <v>4</v>
      </c>
      <c r="C76" s="143" t="s">
        <v>513</v>
      </c>
      <c r="D76" s="144" t="s">
        <v>514</v>
      </c>
      <c r="E76" s="141">
        <v>5882.15</v>
      </c>
      <c r="F76" s="145" t="s">
        <v>509</v>
      </c>
      <c r="H76" s="199"/>
      <c r="I76" s="199"/>
      <c r="J76" s="199"/>
      <c r="K76" s="199"/>
      <c r="L76" s="199"/>
      <c r="M76" s="199"/>
      <c r="N76" s="199"/>
      <c r="O76" s="199"/>
      <c r="P76" s="199"/>
      <c r="Q76" s="199"/>
    </row>
    <row r="77" spans="2:17" s="198" customFormat="1">
      <c r="B77" s="138">
        <v>4</v>
      </c>
      <c r="C77" s="143" t="s">
        <v>515</v>
      </c>
      <c r="D77" s="144" t="s">
        <v>514</v>
      </c>
      <c r="E77" s="216">
        <v>5882.14</v>
      </c>
      <c r="F77" s="145" t="s">
        <v>509</v>
      </c>
      <c r="H77" s="199"/>
      <c r="I77" s="199"/>
      <c r="J77" s="199"/>
      <c r="K77" s="199"/>
      <c r="L77" s="199"/>
      <c r="M77" s="199"/>
      <c r="N77" s="199"/>
      <c r="O77" s="199"/>
      <c r="P77" s="199"/>
      <c r="Q77" s="199"/>
    </row>
    <row r="78" spans="2:17" s="198" customFormat="1">
      <c r="B78" s="138">
        <v>4</v>
      </c>
      <c r="C78" s="143" t="s">
        <v>516</v>
      </c>
      <c r="D78" s="144" t="s">
        <v>517</v>
      </c>
      <c r="E78" s="141">
        <v>0</v>
      </c>
      <c r="F78" s="138" t="s">
        <v>462</v>
      </c>
      <c r="H78" s="199"/>
      <c r="I78" s="199"/>
      <c r="J78" s="199"/>
      <c r="K78" s="199"/>
      <c r="L78" s="199"/>
      <c r="M78" s="199"/>
      <c r="N78" s="199"/>
      <c r="O78" s="199"/>
      <c r="P78" s="199"/>
      <c r="Q78" s="199"/>
    </row>
    <row r="79" spans="2:17" s="198" customFormat="1">
      <c r="B79" s="138">
        <v>4</v>
      </c>
      <c r="C79" s="143" t="s">
        <v>1875</v>
      </c>
      <c r="D79" s="144" t="s">
        <v>779</v>
      </c>
      <c r="E79" s="141">
        <v>0</v>
      </c>
      <c r="F79" s="138" t="s">
        <v>462</v>
      </c>
      <c r="H79" s="199"/>
      <c r="I79" s="215"/>
      <c r="J79" s="215"/>
      <c r="K79" s="199"/>
      <c r="L79" s="199"/>
      <c r="M79" s="199"/>
      <c r="N79" s="199"/>
      <c r="O79" s="199"/>
      <c r="P79" s="199"/>
      <c r="Q79" s="199"/>
    </row>
    <row r="80" spans="2:17" s="198" customFormat="1" ht="28.5">
      <c r="B80" s="138">
        <v>4</v>
      </c>
      <c r="C80" s="143" t="s">
        <v>518</v>
      </c>
      <c r="D80" s="140" t="s">
        <v>1610</v>
      </c>
      <c r="E80" s="141">
        <v>3918.96</v>
      </c>
      <c r="F80" s="138" t="s">
        <v>462</v>
      </c>
      <c r="H80" s="199"/>
      <c r="I80" s="215"/>
      <c r="J80" s="215"/>
      <c r="K80" s="199"/>
      <c r="L80" s="199"/>
      <c r="M80" s="199"/>
      <c r="N80" s="199"/>
      <c r="O80" s="199"/>
      <c r="P80" s="199"/>
      <c r="Q80" s="199"/>
    </row>
    <row r="81" spans="2:17" s="198" customFormat="1" ht="28.5">
      <c r="B81" s="138">
        <v>4</v>
      </c>
      <c r="C81" s="143" t="s">
        <v>520</v>
      </c>
      <c r="D81" s="140" t="s">
        <v>1611</v>
      </c>
      <c r="E81" s="141">
        <v>0</v>
      </c>
      <c r="F81" s="138" t="s">
        <v>462</v>
      </c>
      <c r="H81" s="199"/>
      <c r="I81" s="215"/>
      <c r="J81" s="215"/>
      <c r="K81" s="199"/>
      <c r="L81" s="199"/>
      <c r="M81" s="199"/>
      <c r="N81" s="199"/>
      <c r="O81" s="199"/>
      <c r="P81" s="199"/>
      <c r="Q81" s="199"/>
    </row>
    <row r="82" spans="2:17" s="198" customFormat="1">
      <c r="B82" s="138">
        <v>4</v>
      </c>
      <c r="C82" s="143" t="s">
        <v>521</v>
      </c>
      <c r="D82" s="144" t="s">
        <v>514</v>
      </c>
      <c r="E82" s="141">
        <v>5882.14</v>
      </c>
      <c r="F82" s="145" t="s">
        <v>509</v>
      </c>
      <c r="H82" s="199"/>
      <c r="I82" s="199"/>
      <c r="J82" s="199"/>
      <c r="K82" s="199"/>
      <c r="L82" s="199"/>
      <c r="M82" s="199"/>
      <c r="N82" s="199"/>
      <c r="O82" s="199"/>
      <c r="P82" s="199"/>
      <c r="Q82" s="199"/>
    </row>
    <row r="83" spans="2:17" s="198" customFormat="1">
      <c r="B83" s="138">
        <v>4</v>
      </c>
      <c r="C83" s="143" t="s">
        <v>522</v>
      </c>
      <c r="D83" s="144" t="s">
        <v>1612</v>
      </c>
      <c r="E83" s="141">
        <v>2968.56</v>
      </c>
      <c r="F83" s="138" t="s">
        <v>462</v>
      </c>
      <c r="H83" s="199"/>
      <c r="I83" s="215"/>
      <c r="J83" s="215"/>
      <c r="K83" s="199"/>
      <c r="L83" s="199"/>
      <c r="M83" s="199"/>
      <c r="N83" s="199"/>
      <c r="O83" s="199"/>
      <c r="P83" s="199"/>
      <c r="Q83" s="199"/>
    </row>
    <row r="84" spans="2:17" s="198" customFormat="1">
      <c r="B84" s="138">
        <v>4</v>
      </c>
      <c r="C84" s="143" t="s">
        <v>523</v>
      </c>
      <c r="D84" s="144" t="s">
        <v>524</v>
      </c>
      <c r="E84" s="141">
        <v>3400.45</v>
      </c>
      <c r="F84" s="138" t="s">
        <v>462</v>
      </c>
      <c r="H84" s="142"/>
      <c r="I84" s="215"/>
      <c r="J84" s="215"/>
      <c r="K84" s="199"/>
      <c r="L84" s="199"/>
      <c r="M84" s="199"/>
      <c r="N84" s="199"/>
      <c r="O84" s="199"/>
      <c r="P84" s="199"/>
      <c r="Q84" s="199"/>
    </row>
    <row r="85" spans="2:17" s="198" customFormat="1">
      <c r="B85" s="138">
        <v>4</v>
      </c>
      <c r="C85" s="143" t="s">
        <v>525</v>
      </c>
      <c r="D85" s="144" t="s">
        <v>526</v>
      </c>
      <c r="E85" s="141">
        <v>1498.2</v>
      </c>
      <c r="F85" s="138" t="s">
        <v>462</v>
      </c>
      <c r="H85" s="142"/>
      <c r="I85" s="215"/>
      <c r="J85" s="215"/>
      <c r="K85" s="199"/>
      <c r="L85" s="199"/>
      <c r="M85" s="199"/>
      <c r="N85" s="199"/>
      <c r="O85" s="199"/>
      <c r="P85" s="199"/>
      <c r="Q85" s="199"/>
    </row>
    <row r="86" spans="2:17" s="198" customFormat="1">
      <c r="B86" s="138">
        <v>4</v>
      </c>
      <c r="C86" s="143" t="s">
        <v>527</v>
      </c>
      <c r="D86" s="140" t="s">
        <v>528</v>
      </c>
      <c r="E86" s="141">
        <v>5157.71</v>
      </c>
      <c r="F86" s="138" t="s">
        <v>462</v>
      </c>
      <c r="H86" s="142"/>
      <c r="I86" s="215"/>
      <c r="J86" s="215"/>
      <c r="K86" s="199"/>
      <c r="L86" s="199"/>
      <c r="M86" s="199"/>
      <c r="N86" s="199"/>
      <c r="O86" s="199"/>
      <c r="P86" s="199"/>
      <c r="Q86" s="199"/>
    </row>
    <row r="87" spans="2:17" s="198" customFormat="1">
      <c r="B87" s="138">
        <v>4</v>
      </c>
      <c r="C87" s="143" t="s">
        <v>529</v>
      </c>
      <c r="D87" s="140" t="s">
        <v>530</v>
      </c>
      <c r="E87" s="141">
        <v>4058.75</v>
      </c>
      <c r="F87" s="138" t="s">
        <v>462</v>
      </c>
      <c r="H87" s="199"/>
      <c r="I87" s="199"/>
      <c r="J87" s="199"/>
      <c r="K87" s="199"/>
      <c r="L87" s="199"/>
      <c r="M87" s="199"/>
      <c r="N87" s="199"/>
      <c r="O87" s="199"/>
      <c r="P87" s="199"/>
      <c r="Q87" s="199"/>
    </row>
    <row r="88" spans="2:17" s="198" customFormat="1">
      <c r="B88" s="138">
        <v>4</v>
      </c>
      <c r="C88" s="143" t="s">
        <v>531</v>
      </c>
      <c r="D88" s="140" t="s">
        <v>528</v>
      </c>
      <c r="E88" s="141">
        <v>3256.96</v>
      </c>
      <c r="F88" s="138" t="s">
        <v>462</v>
      </c>
      <c r="H88" s="142"/>
      <c r="I88" s="199"/>
      <c r="J88" s="199"/>
      <c r="K88" s="199"/>
      <c r="L88" s="199"/>
      <c r="M88" s="199"/>
      <c r="N88" s="199"/>
      <c r="O88" s="199"/>
      <c r="P88" s="199"/>
      <c r="Q88" s="199"/>
    </row>
    <row r="89" spans="2:17" s="198" customFormat="1">
      <c r="B89" s="138">
        <v>4</v>
      </c>
      <c r="C89" s="143" t="s">
        <v>532</v>
      </c>
      <c r="D89" s="140" t="s">
        <v>533</v>
      </c>
      <c r="E89" s="141">
        <v>3327.97</v>
      </c>
      <c r="F89" s="138" t="s">
        <v>462</v>
      </c>
      <c r="H89" s="199"/>
      <c r="I89" s="199"/>
      <c r="J89" s="199"/>
      <c r="K89" s="199"/>
      <c r="L89" s="199"/>
      <c r="M89" s="199"/>
      <c r="N89" s="199"/>
      <c r="O89" s="199"/>
      <c r="P89" s="199"/>
      <c r="Q89" s="199"/>
    </row>
    <row r="90" spans="2:17" s="198" customFormat="1">
      <c r="B90" s="138">
        <v>4</v>
      </c>
      <c r="C90" s="143" t="s">
        <v>534</v>
      </c>
      <c r="D90" s="144" t="s">
        <v>535</v>
      </c>
      <c r="E90" s="141">
        <v>4812.8900000000003</v>
      </c>
      <c r="F90" s="145" t="s">
        <v>509</v>
      </c>
      <c r="H90" s="199"/>
      <c r="I90" s="199"/>
      <c r="J90" s="199"/>
      <c r="K90" s="199"/>
      <c r="L90" s="199"/>
      <c r="M90" s="199"/>
      <c r="N90" s="199"/>
      <c r="O90" s="199"/>
      <c r="P90" s="199"/>
      <c r="Q90" s="199"/>
    </row>
    <row r="91" spans="2:17" s="198" customFormat="1">
      <c r="B91" s="138">
        <v>4</v>
      </c>
      <c r="C91" s="143" t="s">
        <v>536</v>
      </c>
      <c r="D91" s="144" t="s">
        <v>535</v>
      </c>
      <c r="E91" s="141">
        <v>4812.91</v>
      </c>
      <c r="F91" s="145" t="s">
        <v>509</v>
      </c>
      <c r="H91" s="199"/>
      <c r="I91" s="199"/>
      <c r="J91" s="199"/>
      <c r="K91" s="199"/>
      <c r="L91" s="199"/>
      <c r="M91" s="199"/>
      <c r="N91" s="199"/>
      <c r="O91" s="199"/>
      <c r="P91" s="199"/>
      <c r="Q91" s="199"/>
    </row>
    <row r="92" spans="2:17" s="198" customFormat="1">
      <c r="B92" s="138">
        <v>4</v>
      </c>
      <c r="C92" s="143" t="s">
        <v>537</v>
      </c>
      <c r="D92" s="140" t="s">
        <v>538</v>
      </c>
      <c r="E92" s="141">
        <v>408.51</v>
      </c>
      <c r="F92" s="138" t="s">
        <v>462</v>
      </c>
      <c r="H92" s="199"/>
      <c r="I92" s="199"/>
      <c r="J92" s="199"/>
      <c r="K92" s="199"/>
      <c r="L92" s="199"/>
      <c r="M92" s="199"/>
      <c r="N92" s="199"/>
      <c r="O92" s="199"/>
      <c r="P92" s="199"/>
      <c r="Q92" s="199"/>
    </row>
    <row r="93" spans="2:17" s="198" customFormat="1">
      <c r="B93" s="138">
        <v>4</v>
      </c>
      <c r="C93" s="143" t="s">
        <v>539</v>
      </c>
      <c r="D93" s="144" t="s">
        <v>540</v>
      </c>
      <c r="E93" s="141">
        <v>2135</v>
      </c>
      <c r="F93" s="138" t="s">
        <v>462</v>
      </c>
      <c r="H93" s="199"/>
      <c r="I93" s="199"/>
      <c r="J93" s="199"/>
      <c r="K93" s="199"/>
      <c r="L93" s="199"/>
      <c r="M93" s="199"/>
      <c r="N93" s="199"/>
      <c r="O93" s="199"/>
      <c r="P93" s="199"/>
      <c r="Q93" s="199"/>
    </row>
    <row r="94" spans="2:17" s="198" customFormat="1">
      <c r="B94" s="138">
        <v>4</v>
      </c>
      <c r="C94" s="143" t="s">
        <v>541</v>
      </c>
      <c r="D94" s="144" t="s">
        <v>540</v>
      </c>
      <c r="E94" s="141">
        <v>1726.49</v>
      </c>
      <c r="F94" s="138" t="s">
        <v>462</v>
      </c>
      <c r="H94" s="199"/>
      <c r="I94" s="199"/>
      <c r="J94" s="199"/>
      <c r="K94" s="199"/>
      <c r="L94" s="199"/>
      <c r="M94" s="199"/>
      <c r="N94" s="199"/>
      <c r="O94" s="199"/>
      <c r="P94" s="199"/>
      <c r="Q94" s="199"/>
    </row>
    <row r="95" spans="2:17" s="198" customFormat="1">
      <c r="B95" s="138">
        <v>4</v>
      </c>
      <c r="C95" s="143" t="s">
        <v>542</v>
      </c>
      <c r="D95" s="144" t="s">
        <v>540</v>
      </c>
      <c r="E95" s="141">
        <v>1726.48</v>
      </c>
      <c r="F95" s="138" t="s">
        <v>462</v>
      </c>
      <c r="H95" s="142"/>
      <c r="I95" s="199"/>
      <c r="J95" s="199"/>
      <c r="K95" s="199"/>
      <c r="L95" s="199"/>
      <c r="M95" s="199"/>
      <c r="N95" s="199"/>
      <c r="O95" s="199"/>
      <c r="P95" s="199"/>
      <c r="Q95" s="199"/>
    </row>
    <row r="96" spans="2:17" s="198" customFormat="1">
      <c r="B96" s="138">
        <v>4</v>
      </c>
      <c r="C96" s="143" t="s">
        <v>543</v>
      </c>
      <c r="D96" s="144" t="s">
        <v>540</v>
      </c>
      <c r="E96" s="141">
        <v>3277.12</v>
      </c>
      <c r="F96" s="138" t="s">
        <v>462</v>
      </c>
      <c r="H96" s="199"/>
      <c r="I96" s="199"/>
      <c r="J96" s="199"/>
      <c r="K96" s="199"/>
      <c r="L96" s="199"/>
      <c r="M96" s="199"/>
      <c r="N96" s="199"/>
      <c r="O96" s="199"/>
      <c r="P96" s="199"/>
      <c r="Q96" s="199"/>
    </row>
    <row r="97" spans="2:17" s="198" customFormat="1">
      <c r="B97" s="138">
        <v>4</v>
      </c>
      <c r="C97" s="143" t="s">
        <v>1613</v>
      </c>
      <c r="D97" s="144" t="s">
        <v>1614</v>
      </c>
      <c r="E97" s="141">
        <v>0</v>
      </c>
      <c r="F97" s="138" t="s">
        <v>462</v>
      </c>
      <c r="H97" s="199"/>
      <c r="I97" s="199"/>
      <c r="J97" s="199"/>
      <c r="K97" s="199"/>
      <c r="L97" s="199"/>
      <c r="M97" s="199"/>
      <c r="N97" s="199"/>
      <c r="O97" s="199"/>
      <c r="P97" s="199"/>
      <c r="Q97" s="199"/>
    </row>
    <row r="98" spans="2:17" s="198" customFormat="1">
      <c r="B98" s="138">
        <v>4</v>
      </c>
      <c r="C98" s="143" t="s">
        <v>1613</v>
      </c>
      <c r="D98" s="144" t="s">
        <v>13</v>
      </c>
      <c r="E98" s="141">
        <v>1726.49</v>
      </c>
      <c r="F98" s="138" t="s">
        <v>462</v>
      </c>
      <c r="H98" s="199"/>
      <c r="I98" s="199"/>
      <c r="J98" s="199"/>
      <c r="K98" s="199"/>
      <c r="L98" s="199"/>
      <c r="M98" s="199"/>
      <c r="N98" s="199"/>
      <c r="O98" s="199"/>
      <c r="P98" s="199"/>
      <c r="Q98" s="199"/>
    </row>
    <row r="99" spans="2:17" s="198" customFormat="1">
      <c r="B99" s="138">
        <v>4</v>
      </c>
      <c r="C99" s="143" t="s">
        <v>544</v>
      </c>
      <c r="D99" s="140" t="s">
        <v>545</v>
      </c>
      <c r="E99" s="141">
        <v>5127.84</v>
      </c>
      <c r="F99" s="138" t="s">
        <v>462</v>
      </c>
      <c r="H99" s="142"/>
      <c r="I99" s="199"/>
      <c r="J99" s="199"/>
      <c r="K99" s="199"/>
      <c r="L99" s="199"/>
      <c r="M99" s="199"/>
      <c r="N99" s="199"/>
      <c r="O99" s="199"/>
      <c r="P99" s="199"/>
      <c r="Q99" s="199"/>
    </row>
    <row r="100" spans="2:17" s="198" customFormat="1">
      <c r="B100" s="138">
        <v>4</v>
      </c>
      <c r="C100" s="143" t="s">
        <v>546</v>
      </c>
      <c r="D100" s="140" t="s">
        <v>547</v>
      </c>
      <c r="E100" s="141">
        <v>6597.76</v>
      </c>
      <c r="F100" s="138" t="s">
        <v>462</v>
      </c>
      <c r="H100" s="199"/>
      <c r="I100" s="215"/>
      <c r="J100" s="215"/>
      <c r="K100" s="199"/>
      <c r="L100" s="199"/>
      <c r="M100" s="199"/>
      <c r="N100" s="199"/>
      <c r="O100" s="199"/>
      <c r="P100" s="199"/>
      <c r="Q100" s="199"/>
    </row>
    <row r="101" spans="2:17" s="198" customFormat="1">
      <c r="B101" s="138">
        <v>4</v>
      </c>
      <c r="C101" s="143" t="s">
        <v>548</v>
      </c>
      <c r="D101" s="140" t="s">
        <v>549</v>
      </c>
      <c r="E101" s="141">
        <v>5416.8</v>
      </c>
      <c r="F101" s="138" t="s">
        <v>462</v>
      </c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</row>
    <row r="102" spans="2:17" s="198" customFormat="1">
      <c r="B102" s="138">
        <v>4</v>
      </c>
      <c r="C102" s="143" t="s">
        <v>550</v>
      </c>
      <c r="D102" s="140" t="s">
        <v>547</v>
      </c>
      <c r="E102" s="141">
        <v>7179.7</v>
      </c>
      <c r="F102" s="138" t="s">
        <v>462</v>
      </c>
      <c r="H102" s="199"/>
      <c r="I102" s="215"/>
      <c r="J102" s="215"/>
      <c r="K102" s="199"/>
      <c r="L102" s="199"/>
      <c r="M102" s="199"/>
      <c r="N102" s="199"/>
      <c r="O102" s="199"/>
      <c r="P102" s="199"/>
      <c r="Q102" s="199"/>
    </row>
    <row r="103" spans="2:17" s="198" customFormat="1">
      <c r="B103" s="138">
        <v>4</v>
      </c>
      <c r="C103" s="143" t="s">
        <v>551</v>
      </c>
      <c r="D103" s="140" t="s">
        <v>547</v>
      </c>
      <c r="E103" s="141">
        <v>7179.7</v>
      </c>
      <c r="F103" s="138" t="s">
        <v>462</v>
      </c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</row>
    <row r="104" spans="2:17" s="198" customFormat="1">
      <c r="B104" s="138">
        <v>4</v>
      </c>
      <c r="C104" s="143" t="s">
        <v>552</v>
      </c>
      <c r="D104" s="140" t="s">
        <v>519</v>
      </c>
      <c r="E104" s="141">
        <v>3904</v>
      </c>
      <c r="F104" s="138" t="s">
        <v>462</v>
      </c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</row>
    <row r="105" spans="2:17" s="198" customFormat="1">
      <c r="B105" s="138">
        <v>4</v>
      </c>
      <c r="C105" s="143" t="s">
        <v>553</v>
      </c>
      <c r="D105" s="140" t="s">
        <v>547</v>
      </c>
      <c r="E105" s="141">
        <v>2222</v>
      </c>
      <c r="F105" s="138" t="s">
        <v>462</v>
      </c>
      <c r="H105" s="199"/>
      <c r="I105" s="215"/>
      <c r="J105" s="215"/>
      <c r="K105" s="199"/>
      <c r="L105" s="199"/>
      <c r="M105" s="199"/>
      <c r="N105" s="199"/>
      <c r="O105" s="199"/>
      <c r="P105" s="199"/>
      <c r="Q105" s="199"/>
    </row>
    <row r="106" spans="2:17" s="198" customFormat="1">
      <c r="B106" s="138">
        <v>4</v>
      </c>
      <c r="C106" s="143" t="s">
        <v>554</v>
      </c>
      <c r="D106" s="140" t="s">
        <v>555</v>
      </c>
      <c r="E106" s="141">
        <v>8469.24</v>
      </c>
      <c r="F106" s="138" t="s">
        <v>462</v>
      </c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</row>
    <row r="107" spans="2:17" s="198" customFormat="1">
      <c r="B107" s="138">
        <v>4</v>
      </c>
      <c r="C107" s="143" t="s">
        <v>556</v>
      </c>
      <c r="D107" s="140" t="s">
        <v>9</v>
      </c>
      <c r="E107" s="141">
        <v>3973.56</v>
      </c>
      <c r="F107" s="138" t="s">
        <v>462</v>
      </c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</row>
    <row r="108" spans="2:17" s="198" customFormat="1">
      <c r="B108" s="138">
        <v>4</v>
      </c>
      <c r="C108" s="143" t="s">
        <v>557</v>
      </c>
      <c r="D108" s="144" t="s">
        <v>558</v>
      </c>
      <c r="E108" s="141">
        <v>3721.59</v>
      </c>
      <c r="F108" s="138" t="s">
        <v>509</v>
      </c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</row>
    <row r="109" spans="2:17" s="198" customFormat="1">
      <c r="B109" s="138">
        <v>4</v>
      </c>
      <c r="C109" s="143" t="s">
        <v>559</v>
      </c>
      <c r="D109" s="140" t="s">
        <v>560</v>
      </c>
      <c r="E109" s="141">
        <v>4100.08</v>
      </c>
      <c r="F109" s="138" t="s">
        <v>462</v>
      </c>
      <c r="H109" s="199"/>
      <c r="I109" s="199"/>
      <c r="J109" s="215"/>
      <c r="K109" s="199"/>
      <c r="L109" s="199"/>
      <c r="M109" s="199"/>
      <c r="N109" s="199"/>
      <c r="O109" s="199"/>
      <c r="P109" s="199"/>
      <c r="Q109" s="199"/>
    </row>
    <row r="110" spans="2:17" s="198" customFormat="1">
      <c r="B110" s="138">
        <v>4</v>
      </c>
      <c r="C110" s="143" t="s">
        <v>561</v>
      </c>
      <c r="D110" s="144" t="s">
        <v>562</v>
      </c>
      <c r="E110" s="141">
        <v>3721.09</v>
      </c>
      <c r="F110" s="138" t="s">
        <v>462</v>
      </c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</row>
    <row r="111" spans="2:17" s="198" customFormat="1">
      <c r="B111" s="138">
        <v>4</v>
      </c>
      <c r="C111" s="143" t="s">
        <v>563</v>
      </c>
      <c r="D111" s="140" t="s">
        <v>9</v>
      </c>
      <c r="E111" s="141">
        <v>2973.2</v>
      </c>
      <c r="F111" s="138" t="s">
        <v>462</v>
      </c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</row>
    <row r="112" spans="2:17" s="198" customFormat="1">
      <c r="B112" s="138">
        <v>4</v>
      </c>
      <c r="C112" s="143" t="s">
        <v>564</v>
      </c>
      <c r="D112" s="144" t="s">
        <v>565</v>
      </c>
      <c r="E112" s="141">
        <v>3690.56</v>
      </c>
      <c r="F112" s="138" t="s">
        <v>462</v>
      </c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</row>
    <row r="113" spans="2:17" s="198" customFormat="1">
      <c r="B113" s="138">
        <v>4</v>
      </c>
      <c r="C113" s="143" t="s">
        <v>566</v>
      </c>
      <c r="D113" s="144" t="s">
        <v>567</v>
      </c>
      <c r="E113" s="141">
        <v>2700</v>
      </c>
      <c r="F113" s="138" t="s">
        <v>509</v>
      </c>
      <c r="H113" s="142"/>
      <c r="I113" s="390"/>
      <c r="J113" s="390"/>
      <c r="K113" s="199"/>
      <c r="L113" s="199"/>
      <c r="M113" s="199"/>
      <c r="N113" s="199"/>
      <c r="O113" s="199"/>
      <c r="P113" s="199"/>
      <c r="Q113" s="199"/>
    </row>
    <row r="114" spans="2:17" s="198" customFormat="1">
      <c r="B114" s="138">
        <v>4</v>
      </c>
      <c r="C114" s="143" t="s">
        <v>568</v>
      </c>
      <c r="D114" s="144" t="s">
        <v>514</v>
      </c>
      <c r="E114" s="141">
        <v>4328.5</v>
      </c>
      <c r="F114" s="138" t="s">
        <v>509</v>
      </c>
      <c r="H114" s="199"/>
      <c r="I114" s="390"/>
      <c r="J114" s="390"/>
      <c r="K114" s="199"/>
      <c r="L114" s="199"/>
      <c r="M114" s="199"/>
      <c r="N114" s="199"/>
      <c r="O114" s="199"/>
      <c r="P114" s="199"/>
      <c r="Q114" s="199"/>
    </row>
    <row r="115" spans="2:17" s="198" customFormat="1">
      <c r="B115" s="138">
        <v>4</v>
      </c>
      <c r="C115" s="143" t="s">
        <v>569</v>
      </c>
      <c r="D115" s="140" t="s">
        <v>9</v>
      </c>
      <c r="E115" s="141">
        <v>5074.37</v>
      </c>
      <c r="F115" s="138" t="s">
        <v>462</v>
      </c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</row>
    <row r="116" spans="2:17" s="198" customFormat="1">
      <c r="B116" s="138">
        <v>4</v>
      </c>
      <c r="C116" s="143" t="s">
        <v>570</v>
      </c>
      <c r="D116" s="140" t="s">
        <v>9</v>
      </c>
      <c r="E116" s="141">
        <v>0</v>
      </c>
      <c r="F116" s="138" t="s">
        <v>462</v>
      </c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</row>
    <row r="117" spans="2:17" s="198" customFormat="1">
      <c r="B117" s="138">
        <v>4</v>
      </c>
      <c r="C117" s="143" t="s">
        <v>571</v>
      </c>
      <c r="D117" s="144" t="s">
        <v>572</v>
      </c>
      <c r="E117" s="141">
        <v>4255.3599999999997</v>
      </c>
      <c r="F117" s="138" t="s">
        <v>462</v>
      </c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</row>
    <row r="118" spans="2:17" s="198" customFormat="1">
      <c r="B118" s="138">
        <v>4</v>
      </c>
      <c r="C118" s="143" t="s">
        <v>573</v>
      </c>
      <c r="D118" s="144" t="s">
        <v>514</v>
      </c>
      <c r="E118" s="141">
        <v>3890.58</v>
      </c>
      <c r="F118" s="138" t="s">
        <v>509</v>
      </c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</row>
    <row r="119" spans="2:17" s="198" customFormat="1">
      <c r="B119" s="138">
        <v>4</v>
      </c>
      <c r="C119" s="143" t="s">
        <v>574</v>
      </c>
      <c r="D119" s="144" t="s">
        <v>514</v>
      </c>
      <c r="E119" s="141">
        <v>3890.58</v>
      </c>
      <c r="F119" s="138" t="s">
        <v>509</v>
      </c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</row>
    <row r="120" spans="2:17" s="198" customFormat="1">
      <c r="B120" s="138">
        <v>4</v>
      </c>
      <c r="C120" s="143" t="s">
        <v>575</v>
      </c>
      <c r="D120" s="144" t="s">
        <v>514</v>
      </c>
      <c r="E120" s="141">
        <v>3890.58</v>
      </c>
      <c r="F120" s="138" t="s">
        <v>509</v>
      </c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</row>
    <row r="121" spans="2:17" s="198" customFormat="1">
      <c r="B121" s="138">
        <v>4</v>
      </c>
      <c r="C121" s="143" t="s">
        <v>576</v>
      </c>
      <c r="D121" s="144" t="s">
        <v>577</v>
      </c>
      <c r="E121" s="141">
        <v>7659.16</v>
      </c>
      <c r="F121" s="138" t="s">
        <v>462</v>
      </c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</row>
    <row r="122" spans="2:17" s="198" customFormat="1">
      <c r="B122" s="138">
        <v>4</v>
      </c>
      <c r="C122" s="143" t="s">
        <v>578</v>
      </c>
      <c r="D122" s="140" t="s">
        <v>519</v>
      </c>
      <c r="E122" s="141">
        <v>3822.86</v>
      </c>
      <c r="F122" s="138" t="s">
        <v>462</v>
      </c>
      <c r="H122" s="199"/>
      <c r="I122" s="215"/>
      <c r="J122" s="215"/>
      <c r="K122" s="199"/>
      <c r="L122" s="199"/>
      <c r="M122" s="199"/>
      <c r="N122" s="199"/>
      <c r="O122" s="199"/>
      <c r="P122" s="199"/>
      <c r="Q122" s="199"/>
    </row>
    <row r="123" spans="2:17" s="198" customFormat="1">
      <c r="B123" s="138">
        <v>4</v>
      </c>
      <c r="C123" s="143" t="s">
        <v>579</v>
      </c>
      <c r="D123" s="144" t="s">
        <v>580</v>
      </c>
      <c r="E123" s="141">
        <v>17080</v>
      </c>
      <c r="F123" s="138" t="s">
        <v>462</v>
      </c>
      <c r="H123" s="199"/>
      <c r="I123" s="215"/>
      <c r="J123" s="215"/>
      <c r="K123" s="199"/>
      <c r="L123" s="199"/>
      <c r="M123" s="199"/>
      <c r="N123" s="199"/>
      <c r="O123" s="199"/>
      <c r="P123" s="199"/>
      <c r="Q123" s="199"/>
    </row>
    <row r="124" spans="2:17" s="198" customFormat="1">
      <c r="B124" s="138">
        <v>4</v>
      </c>
      <c r="C124" s="143" t="s">
        <v>581</v>
      </c>
      <c r="D124" s="144" t="s">
        <v>582</v>
      </c>
      <c r="E124" s="141">
        <v>6832</v>
      </c>
      <c r="F124" s="138" t="s">
        <v>462</v>
      </c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</row>
    <row r="125" spans="2:17" s="198" customFormat="1">
      <c r="B125" s="138">
        <v>4</v>
      </c>
      <c r="C125" s="143" t="s">
        <v>583</v>
      </c>
      <c r="D125" s="144" t="s">
        <v>584</v>
      </c>
      <c r="E125" s="141">
        <v>5978</v>
      </c>
      <c r="F125" s="138" t="s">
        <v>462</v>
      </c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</row>
    <row r="126" spans="2:17" s="198" customFormat="1">
      <c r="B126" s="138">
        <v>4</v>
      </c>
      <c r="C126" s="143" t="s">
        <v>585</v>
      </c>
      <c r="D126" s="144" t="s">
        <v>586</v>
      </c>
      <c r="E126" s="141">
        <v>8418</v>
      </c>
      <c r="F126" s="138" t="s">
        <v>509</v>
      </c>
      <c r="H126" s="199"/>
      <c r="I126" s="199"/>
      <c r="J126" s="199"/>
      <c r="K126" s="199"/>
      <c r="L126" s="199"/>
      <c r="M126" s="199"/>
      <c r="N126" s="199"/>
      <c r="O126" s="199"/>
    </row>
    <row r="127" spans="2:17" s="198" customFormat="1">
      <c r="B127" s="138">
        <v>4</v>
      </c>
      <c r="C127" s="143" t="s">
        <v>587</v>
      </c>
      <c r="D127" s="140" t="s">
        <v>496</v>
      </c>
      <c r="E127" s="141">
        <v>5494</v>
      </c>
      <c r="F127" s="138" t="s">
        <v>462</v>
      </c>
      <c r="H127" s="199"/>
      <c r="I127" s="199"/>
      <c r="J127" s="199"/>
      <c r="K127" s="199"/>
      <c r="L127" s="199"/>
      <c r="M127" s="199"/>
      <c r="N127" s="199"/>
      <c r="O127" s="199"/>
    </row>
    <row r="128" spans="2:17" s="198" customFormat="1">
      <c r="B128" s="138">
        <v>4</v>
      </c>
      <c r="C128" s="143" t="s">
        <v>588</v>
      </c>
      <c r="D128" s="140" t="s">
        <v>1876</v>
      </c>
      <c r="E128" s="141">
        <v>793</v>
      </c>
      <c r="F128" s="138" t="s">
        <v>462</v>
      </c>
      <c r="H128" s="142"/>
      <c r="I128" s="199"/>
      <c r="J128" s="199"/>
      <c r="K128" s="199"/>
      <c r="L128" s="199"/>
      <c r="M128" s="199"/>
      <c r="N128" s="199"/>
      <c r="O128" s="199"/>
    </row>
    <row r="129" spans="2:15" s="198" customFormat="1">
      <c r="B129" s="138">
        <v>4</v>
      </c>
      <c r="C129" s="143" t="s">
        <v>588</v>
      </c>
      <c r="D129" s="140" t="s">
        <v>496</v>
      </c>
      <c r="E129" s="141">
        <v>4715</v>
      </c>
      <c r="F129" s="138" t="s">
        <v>462</v>
      </c>
      <c r="H129" s="142"/>
      <c r="I129" s="199"/>
      <c r="J129" s="199"/>
      <c r="K129" s="199"/>
      <c r="L129" s="199"/>
      <c r="M129" s="199"/>
      <c r="N129" s="199"/>
      <c r="O129" s="199"/>
    </row>
    <row r="130" spans="2:15" s="198" customFormat="1">
      <c r="B130" s="138">
        <v>4</v>
      </c>
      <c r="C130" s="143" t="s">
        <v>694</v>
      </c>
      <c r="D130" s="140" t="s">
        <v>1615</v>
      </c>
      <c r="E130" s="141">
        <v>0</v>
      </c>
      <c r="F130" s="138" t="s">
        <v>462</v>
      </c>
      <c r="H130" s="199"/>
      <c r="I130" s="199"/>
      <c r="J130" s="199"/>
      <c r="K130" s="199"/>
      <c r="L130" s="199"/>
      <c r="M130" s="199"/>
      <c r="N130" s="199"/>
      <c r="O130" s="199"/>
    </row>
    <row r="131" spans="2:15" s="198" customFormat="1">
      <c r="B131" s="138">
        <v>4</v>
      </c>
      <c r="C131" s="143" t="s">
        <v>589</v>
      </c>
      <c r="D131" s="140" t="s">
        <v>496</v>
      </c>
      <c r="E131" s="141">
        <v>4190</v>
      </c>
      <c r="F131" s="138" t="s">
        <v>462</v>
      </c>
      <c r="H131" s="199"/>
      <c r="I131" s="199"/>
      <c r="J131" s="199"/>
      <c r="K131" s="199"/>
      <c r="L131" s="199"/>
      <c r="M131" s="199"/>
      <c r="N131" s="199"/>
      <c r="O131" s="199"/>
    </row>
    <row r="132" spans="2:15" s="198" customFormat="1" ht="28.5">
      <c r="B132" s="138">
        <v>4</v>
      </c>
      <c r="C132" s="143" t="s">
        <v>590</v>
      </c>
      <c r="D132" s="140" t="s">
        <v>591</v>
      </c>
      <c r="E132" s="141">
        <v>3851</v>
      </c>
      <c r="F132" s="138" t="s">
        <v>462</v>
      </c>
      <c r="H132" s="199"/>
      <c r="I132" s="199"/>
      <c r="J132" s="199"/>
      <c r="K132" s="199"/>
      <c r="L132" s="199"/>
      <c r="M132" s="199"/>
      <c r="N132" s="199"/>
      <c r="O132" s="199"/>
    </row>
    <row r="133" spans="2:15" s="198" customFormat="1">
      <c r="B133" s="138">
        <v>4</v>
      </c>
      <c r="C133" s="143" t="s">
        <v>592</v>
      </c>
      <c r="D133" s="140" t="s">
        <v>593</v>
      </c>
      <c r="E133" s="141">
        <v>3851</v>
      </c>
      <c r="F133" s="138" t="s">
        <v>462</v>
      </c>
      <c r="H133" s="199"/>
      <c r="I133" s="215"/>
      <c r="J133" s="215"/>
      <c r="K133" s="199"/>
      <c r="L133" s="199"/>
      <c r="M133" s="199"/>
      <c r="N133" s="199"/>
      <c r="O133" s="199"/>
    </row>
    <row r="134" spans="2:15" s="198" customFormat="1">
      <c r="B134" s="138">
        <v>4</v>
      </c>
      <c r="C134" s="143" t="s">
        <v>594</v>
      </c>
      <c r="D134" s="144" t="s">
        <v>10</v>
      </c>
      <c r="E134" s="141">
        <v>0</v>
      </c>
      <c r="F134" s="138" t="s">
        <v>462</v>
      </c>
      <c r="H134" s="142"/>
      <c r="I134" s="215"/>
      <c r="J134" s="215"/>
      <c r="K134" s="199"/>
      <c r="L134" s="199"/>
      <c r="M134" s="199"/>
      <c r="N134" s="199"/>
      <c r="O134" s="199"/>
    </row>
    <row r="135" spans="2:15" s="198" customFormat="1">
      <c r="B135" s="138">
        <v>4</v>
      </c>
      <c r="C135" s="143" t="s">
        <v>595</v>
      </c>
      <c r="D135" s="144" t="s">
        <v>517</v>
      </c>
      <c r="E135" s="141">
        <v>0</v>
      </c>
      <c r="F135" s="138" t="s">
        <v>462</v>
      </c>
      <c r="H135" s="199"/>
      <c r="I135" s="199"/>
      <c r="J135" s="199"/>
      <c r="K135" s="199"/>
      <c r="L135" s="199"/>
      <c r="M135" s="199"/>
      <c r="N135" s="199"/>
      <c r="O135" s="199"/>
    </row>
    <row r="136" spans="2:15" s="198" customFormat="1">
      <c r="B136" s="138">
        <v>4</v>
      </c>
      <c r="C136" s="143" t="s">
        <v>596</v>
      </c>
      <c r="D136" s="140" t="s">
        <v>597</v>
      </c>
      <c r="E136" s="141">
        <v>0</v>
      </c>
      <c r="F136" s="138" t="s">
        <v>462</v>
      </c>
      <c r="H136" s="199"/>
      <c r="I136" s="199"/>
      <c r="J136" s="199"/>
      <c r="K136" s="199"/>
      <c r="L136" s="199"/>
      <c r="M136" s="199"/>
      <c r="N136" s="199"/>
      <c r="O136" s="199"/>
    </row>
    <row r="137" spans="2:15" s="198" customFormat="1">
      <c r="B137" s="138">
        <v>4</v>
      </c>
      <c r="C137" s="143" t="s">
        <v>598</v>
      </c>
      <c r="D137" s="140" t="s">
        <v>494</v>
      </c>
      <c r="E137" s="141">
        <v>4632</v>
      </c>
      <c r="F137" s="138" t="s">
        <v>462</v>
      </c>
      <c r="H137" s="199"/>
      <c r="I137" s="199"/>
      <c r="J137" s="199"/>
      <c r="K137" s="199"/>
      <c r="L137" s="199"/>
      <c r="M137" s="199"/>
      <c r="N137" s="199"/>
      <c r="O137" s="199"/>
    </row>
    <row r="138" spans="2:15" s="198" customFormat="1">
      <c r="B138" s="138">
        <v>4</v>
      </c>
      <c r="C138" s="143" t="s">
        <v>599</v>
      </c>
      <c r="D138" s="144" t="s">
        <v>519</v>
      </c>
      <c r="E138" s="141">
        <v>5177</v>
      </c>
      <c r="F138" s="138" t="s">
        <v>462</v>
      </c>
      <c r="H138" s="199"/>
      <c r="I138" s="215"/>
      <c r="J138" s="215"/>
      <c r="K138" s="199"/>
      <c r="L138" s="199"/>
      <c r="M138" s="199"/>
      <c r="N138" s="199"/>
      <c r="O138" s="199"/>
    </row>
    <row r="139" spans="2:15" s="198" customFormat="1">
      <c r="B139" s="138">
        <v>4</v>
      </c>
      <c r="C139" s="143" t="s">
        <v>600</v>
      </c>
      <c r="D139" s="144" t="s">
        <v>511</v>
      </c>
      <c r="E139" s="141">
        <v>34355.51</v>
      </c>
      <c r="F139" s="138" t="s">
        <v>462</v>
      </c>
      <c r="H139" s="199"/>
      <c r="I139" s="199"/>
      <c r="J139" s="199"/>
      <c r="K139" s="199"/>
      <c r="L139" s="199"/>
      <c r="M139" s="199"/>
      <c r="N139" s="199"/>
      <c r="O139" s="199"/>
    </row>
    <row r="140" spans="2:15" s="1" customFormat="1">
      <c r="B140" s="138">
        <v>5</v>
      </c>
      <c r="C140" s="144" t="s">
        <v>679</v>
      </c>
      <c r="D140" s="144" t="s">
        <v>680</v>
      </c>
      <c r="E140" s="141">
        <v>5490</v>
      </c>
      <c r="F140" s="145" t="s">
        <v>675</v>
      </c>
      <c r="G140" s="173"/>
      <c r="H140" s="25"/>
      <c r="I140" s="25"/>
      <c r="J140" s="25"/>
      <c r="K140" s="25"/>
      <c r="L140" s="25"/>
      <c r="M140" s="25"/>
      <c r="N140" s="25"/>
      <c r="O140" s="25"/>
    </row>
    <row r="141" spans="2:15" s="1" customFormat="1">
      <c r="B141" s="138">
        <v>5</v>
      </c>
      <c r="C141" s="144" t="s">
        <v>1616</v>
      </c>
      <c r="D141" s="144" t="s">
        <v>681</v>
      </c>
      <c r="E141" s="141">
        <v>40629.949999999997</v>
      </c>
      <c r="F141" s="145" t="s">
        <v>675</v>
      </c>
      <c r="H141" s="25"/>
      <c r="I141" s="114"/>
      <c r="J141" s="114"/>
      <c r="K141" s="25"/>
      <c r="L141" s="25"/>
      <c r="M141" s="25"/>
      <c r="N141" s="25"/>
      <c r="O141" s="25"/>
    </row>
    <row r="142" spans="2:15" s="189" customFormat="1">
      <c r="B142" s="200">
        <v>6</v>
      </c>
      <c r="C142" s="201" t="s">
        <v>682</v>
      </c>
      <c r="D142" s="201" t="s">
        <v>683</v>
      </c>
      <c r="E142" s="202">
        <v>3829.99</v>
      </c>
      <c r="F142" s="197" t="s">
        <v>675</v>
      </c>
      <c r="G142" s="203" t="s">
        <v>688</v>
      </c>
      <c r="H142" s="194"/>
      <c r="I142" s="194"/>
      <c r="J142" s="194"/>
      <c r="K142" s="194"/>
      <c r="L142" s="194"/>
      <c r="M142" s="194"/>
      <c r="N142" s="194"/>
      <c r="O142" s="194"/>
    </row>
    <row r="143" spans="2:15" s="189" customFormat="1">
      <c r="B143" s="200">
        <v>6</v>
      </c>
      <c r="C143" s="204" t="s">
        <v>605</v>
      </c>
      <c r="D143" s="201" t="s">
        <v>606</v>
      </c>
      <c r="E143" s="202">
        <v>127072.39</v>
      </c>
      <c r="F143" s="200" t="s">
        <v>462</v>
      </c>
    </row>
    <row r="144" spans="2:15" s="189" customFormat="1">
      <c r="B144" s="200">
        <v>6</v>
      </c>
      <c r="C144" s="204" t="s">
        <v>1617</v>
      </c>
      <c r="D144" s="201" t="s">
        <v>1064</v>
      </c>
      <c r="E144" s="202">
        <v>2922.8</v>
      </c>
      <c r="F144" s="200" t="s">
        <v>462</v>
      </c>
    </row>
    <row r="145" spans="1:6" s="189" customFormat="1">
      <c r="B145" s="200">
        <v>6</v>
      </c>
      <c r="C145" s="204" t="s">
        <v>1058</v>
      </c>
      <c r="D145" s="201" t="s">
        <v>352</v>
      </c>
      <c r="E145" s="202">
        <v>13176.46</v>
      </c>
      <c r="F145" s="200" t="s">
        <v>462</v>
      </c>
    </row>
    <row r="146" spans="1:6" s="189" customFormat="1">
      <c r="B146" s="200">
        <v>6</v>
      </c>
      <c r="C146" s="204" t="s">
        <v>1059</v>
      </c>
      <c r="D146" s="201" t="s">
        <v>1060</v>
      </c>
      <c r="E146" s="202">
        <v>7538.38</v>
      </c>
      <c r="F146" s="200" t="s">
        <v>462</v>
      </c>
    </row>
    <row r="147" spans="1:6" s="189" customFormat="1">
      <c r="B147" s="200">
        <v>6</v>
      </c>
      <c r="C147" s="204" t="s">
        <v>1061</v>
      </c>
      <c r="D147" s="201" t="s">
        <v>929</v>
      </c>
      <c r="E147" s="202">
        <v>2380</v>
      </c>
      <c r="F147" s="200" t="s">
        <v>462</v>
      </c>
    </row>
    <row r="148" spans="1:6" s="189" customFormat="1">
      <c r="B148" s="200">
        <v>6</v>
      </c>
      <c r="C148" s="204" t="s">
        <v>1062</v>
      </c>
      <c r="D148" s="201" t="s">
        <v>1063</v>
      </c>
      <c r="E148" s="202">
        <v>1804.75</v>
      </c>
      <c r="F148" s="200" t="s">
        <v>462</v>
      </c>
    </row>
    <row r="149" spans="1:6" s="189" customFormat="1">
      <c r="B149" s="200">
        <v>6</v>
      </c>
      <c r="C149" s="204" t="s">
        <v>1065</v>
      </c>
      <c r="D149" s="201" t="s">
        <v>640</v>
      </c>
      <c r="E149" s="202">
        <v>59402.66</v>
      </c>
      <c r="F149" s="200" t="s">
        <v>462</v>
      </c>
    </row>
    <row r="150" spans="1:6" s="189" customFormat="1">
      <c r="B150" s="200">
        <v>6</v>
      </c>
      <c r="C150" s="204" t="s">
        <v>641</v>
      </c>
      <c r="D150" s="201" t="s">
        <v>642</v>
      </c>
      <c r="E150" s="202">
        <v>5000</v>
      </c>
      <c r="F150" s="200" t="s">
        <v>462</v>
      </c>
    </row>
    <row r="151" spans="1:6" s="189" customFormat="1">
      <c r="A151" s="189">
        <v>2012</v>
      </c>
      <c r="B151" s="200">
        <v>6</v>
      </c>
      <c r="C151" s="204" t="s">
        <v>1618</v>
      </c>
      <c r="D151" s="201" t="s">
        <v>1619</v>
      </c>
      <c r="E151" s="202">
        <v>5781</v>
      </c>
      <c r="F151" s="200" t="s">
        <v>462</v>
      </c>
    </row>
    <row r="152" spans="1:6" s="189" customFormat="1">
      <c r="A152" s="189">
        <v>2012</v>
      </c>
      <c r="B152" s="200">
        <v>6</v>
      </c>
      <c r="C152" s="204" t="s">
        <v>1620</v>
      </c>
      <c r="D152" s="201" t="s">
        <v>742</v>
      </c>
      <c r="E152" s="202">
        <v>4743.3599999999997</v>
      </c>
      <c r="F152" s="200" t="s">
        <v>509</v>
      </c>
    </row>
    <row r="153" spans="1:6" s="189" customFormat="1" ht="28.5">
      <c r="A153" s="189">
        <v>2012</v>
      </c>
      <c r="B153" s="200">
        <v>6</v>
      </c>
      <c r="C153" s="201" t="s">
        <v>1621</v>
      </c>
      <c r="D153" s="205" t="s">
        <v>684</v>
      </c>
      <c r="E153" s="202">
        <v>16060.18</v>
      </c>
      <c r="F153" s="197" t="s">
        <v>675</v>
      </c>
    </row>
    <row r="154" spans="1:6" s="189" customFormat="1">
      <c r="B154" s="190">
        <v>8</v>
      </c>
      <c r="C154" s="191" t="s">
        <v>644</v>
      </c>
      <c r="D154" s="195" t="s">
        <v>645</v>
      </c>
      <c r="E154" s="193">
        <v>6905.2</v>
      </c>
      <c r="F154" s="190" t="s">
        <v>462</v>
      </c>
    </row>
    <row r="155" spans="1:6" s="189" customFormat="1">
      <c r="B155" s="190">
        <v>8</v>
      </c>
      <c r="C155" s="191" t="s">
        <v>646</v>
      </c>
      <c r="D155" s="195" t="s">
        <v>910</v>
      </c>
      <c r="E155" s="193">
        <v>6905.2</v>
      </c>
      <c r="F155" s="190" t="s">
        <v>462</v>
      </c>
    </row>
    <row r="156" spans="1:6" s="189" customFormat="1" ht="28.5">
      <c r="B156" s="190">
        <v>8</v>
      </c>
      <c r="C156" s="191" t="s">
        <v>647</v>
      </c>
      <c r="D156" s="195" t="s">
        <v>648</v>
      </c>
      <c r="E156" s="193">
        <v>10028.4</v>
      </c>
      <c r="F156" s="190" t="s">
        <v>462</v>
      </c>
    </row>
    <row r="157" spans="1:6" s="189" customFormat="1">
      <c r="B157" s="190">
        <v>8</v>
      </c>
      <c r="C157" s="191" t="s">
        <v>649</v>
      </c>
      <c r="D157" s="195" t="s">
        <v>650</v>
      </c>
      <c r="E157" s="193">
        <v>3904</v>
      </c>
      <c r="F157" s="190" t="s">
        <v>462</v>
      </c>
    </row>
    <row r="158" spans="1:6" s="189" customFormat="1" ht="28.5">
      <c r="B158" s="190">
        <v>8</v>
      </c>
      <c r="C158" s="191" t="s">
        <v>651</v>
      </c>
      <c r="D158" s="195" t="s">
        <v>648</v>
      </c>
      <c r="E158" s="193">
        <v>10028.4</v>
      </c>
      <c r="F158" s="190" t="s">
        <v>462</v>
      </c>
    </row>
    <row r="159" spans="1:6" s="189" customFormat="1" ht="28.5">
      <c r="B159" s="190">
        <v>8</v>
      </c>
      <c r="C159" s="191" t="s">
        <v>652</v>
      </c>
      <c r="D159" s="195" t="s">
        <v>648</v>
      </c>
      <c r="E159" s="193">
        <v>10858</v>
      </c>
      <c r="F159" s="190" t="s">
        <v>462</v>
      </c>
    </row>
    <row r="160" spans="1:6" s="189" customFormat="1" ht="28.5">
      <c r="B160" s="190">
        <v>8</v>
      </c>
      <c r="C160" s="196" t="s">
        <v>1865</v>
      </c>
      <c r="D160" s="195" t="s">
        <v>653</v>
      </c>
      <c r="E160" s="193">
        <v>6100</v>
      </c>
      <c r="F160" s="190" t="s">
        <v>462</v>
      </c>
    </row>
    <row r="161" spans="1:10" s="189" customFormat="1" ht="28.5">
      <c r="B161" s="190">
        <v>8</v>
      </c>
      <c r="C161" s="196" t="s">
        <v>1864</v>
      </c>
      <c r="D161" s="195" t="s">
        <v>653</v>
      </c>
      <c r="E161" s="193">
        <v>6100</v>
      </c>
      <c r="F161" s="190" t="s">
        <v>462</v>
      </c>
    </row>
    <row r="162" spans="1:10" s="189" customFormat="1" ht="28.5">
      <c r="B162" s="190">
        <v>8</v>
      </c>
      <c r="C162" s="191" t="s">
        <v>654</v>
      </c>
      <c r="D162" s="195" t="s">
        <v>655</v>
      </c>
      <c r="E162" s="193">
        <v>19520</v>
      </c>
      <c r="F162" s="190" t="s">
        <v>462</v>
      </c>
    </row>
    <row r="163" spans="1:10" s="189" customFormat="1">
      <c r="B163" s="190">
        <v>8</v>
      </c>
      <c r="C163" s="191" t="s">
        <v>656</v>
      </c>
      <c r="D163" s="195" t="s">
        <v>657</v>
      </c>
      <c r="E163" s="193">
        <v>11590</v>
      </c>
      <c r="F163" s="190" t="s">
        <v>462</v>
      </c>
    </row>
    <row r="164" spans="1:10" s="189" customFormat="1">
      <c r="B164" s="190">
        <v>8</v>
      </c>
      <c r="C164" s="191" t="s">
        <v>658</v>
      </c>
      <c r="D164" s="192" t="s">
        <v>657</v>
      </c>
      <c r="E164" s="193">
        <v>11714.44</v>
      </c>
      <c r="F164" s="190" t="s">
        <v>462</v>
      </c>
    </row>
    <row r="165" spans="1:10" s="189" customFormat="1">
      <c r="B165" s="190">
        <v>8</v>
      </c>
      <c r="C165" s="191" t="s">
        <v>659</v>
      </c>
      <c r="D165" s="192" t="s">
        <v>657</v>
      </c>
      <c r="E165" s="193">
        <v>11590</v>
      </c>
      <c r="F165" s="190" t="s">
        <v>462</v>
      </c>
    </row>
    <row r="166" spans="1:10" s="189" customFormat="1">
      <c r="B166" s="190">
        <v>8</v>
      </c>
      <c r="C166" s="191" t="s">
        <v>660</v>
      </c>
      <c r="D166" s="192" t="s">
        <v>661</v>
      </c>
      <c r="E166" s="193">
        <v>6710</v>
      </c>
      <c r="F166" s="190" t="s">
        <v>462</v>
      </c>
    </row>
    <row r="167" spans="1:10" s="189" customFormat="1">
      <c r="B167" s="190">
        <v>8</v>
      </c>
      <c r="C167" s="191" t="s">
        <v>662</v>
      </c>
      <c r="D167" s="192" t="s">
        <v>663</v>
      </c>
      <c r="E167" s="193">
        <v>5826.72</v>
      </c>
      <c r="F167" s="190" t="s">
        <v>462</v>
      </c>
    </row>
    <row r="168" spans="1:10" s="189" customFormat="1">
      <c r="B168" s="190">
        <v>8</v>
      </c>
      <c r="C168" s="191" t="s">
        <v>664</v>
      </c>
      <c r="D168" s="192" t="s">
        <v>665</v>
      </c>
      <c r="E168" s="193">
        <v>137512</v>
      </c>
      <c r="F168" s="190" t="s">
        <v>462</v>
      </c>
    </row>
    <row r="169" spans="1:10" s="189" customFormat="1">
      <c r="B169" s="190">
        <v>8</v>
      </c>
      <c r="C169" s="191" t="s">
        <v>666</v>
      </c>
      <c r="D169" s="192" t="s">
        <v>667</v>
      </c>
      <c r="E169" s="193">
        <v>121390</v>
      </c>
      <c r="F169" s="190" t="s">
        <v>462</v>
      </c>
    </row>
    <row r="170" spans="1:10" s="189" customFormat="1">
      <c r="B170" s="190">
        <v>8</v>
      </c>
      <c r="C170" s="192" t="s">
        <v>685</v>
      </c>
      <c r="D170" s="192" t="s">
        <v>686</v>
      </c>
      <c r="E170" s="193">
        <v>3522.14</v>
      </c>
      <c r="F170" s="190" t="s">
        <v>675</v>
      </c>
    </row>
    <row r="171" spans="1:10" s="189" customFormat="1">
      <c r="B171" s="190">
        <v>8</v>
      </c>
      <c r="C171" s="192" t="s">
        <v>1622</v>
      </c>
      <c r="D171" s="192" t="s">
        <v>1623</v>
      </c>
      <c r="E171" s="193">
        <v>5024.55</v>
      </c>
      <c r="F171" s="190" t="s">
        <v>675</v>
      </c>
      <c r="H171" s="194"/>
      <c r="I171" s="194"/>
      <c r="J171" s="194"/>
    </row>
    <row r="172" spans="1:10" s="189" customFormat="1">
      <c r="A172" s="198"/>
      <c r="B172" s="138">
        <v>8</v>
      </c>
      <c r="C172" s="143" t="s">
        <v>1624</v>
      </c>
      <c r="D172" s="144" t="s">
        <v>668</v>
      </c>
      <c r="E172" s="141">
        <v>5051.99</v>
      </c>
      <c r="F172" s="138" t="s">
        <v>509</v>
      </c>
      <c r="G172" s="198"/>
      <c r="H172" s="198"/>
      <c r="I172" s="198"/>
    </row>
    <row r="173" spans="1:10" s="189" customFormat="1">
      <c r="A173" s="198"/>
      <c r="B173" s="138">
        <v>8</v>
      </c>
      <c r="C173" s="144" t="s">
        <v>1625</v>
      </c>
      <c r="D173" s="144" t="s">
        <v>687</v>
      </c>
      <c r="E173" s="141">
        <v>48375.01</v>
      </c>
      <c r="F173" s="138" t="s">
        <v>675</v>
      </c>
      <c r="G173" s="198"/>
      <c r="H173" s="198"/>
      <c r="I173" s="198"/>
    </row>
    <row r="174" spans="1:10" s="189" customFormat="1">
      <c r="A174" s="198"/>
      <c r="B174" s="145">
        <v>8</v>
      </c>
      <c r="C174" s="144" t="s">
        <v>996</v>
      </c>
      <c r="D174" s="144" t="s">
        <v>1626</v>
      </c>
      <c r="E174" s="141">
        <v>3547.69</v>
      </c>
      <c r="F174" s="145" t="s">
        <v>462</v>
      </c>
      <c r="G174" s="198"/>
      <c r="H174" s="198"/>
      <c r="I174" s="198"/>
    </row>
    <row r="175" spans="1:10">
      <c r="A175" s="198"/>
      <c r="B175" s="145"/>
      <c r="C175" s="143" t="s">
        <v>2058</v>
      </c>
      <c r="D175" s="144"/>
      <c r="E175" s="141"/>
      <c r="F175" s="145"/>
      <c r="G175" s="198"/>
      <c r="H175" s="199"/>
      <c r="I175" s="199"/>
      <c r="J175" s="188"/>
    </row>
    <row r="176" spans="1:10">
      <c r="A176" s="198"/>
      <c r="B176" s="145"/>
      <c r="C176" s="143" t="s">
        <v>2056</v>
      </c>
      <c r="D176" s="144" t="s">
        <v>2057</v>
      </c>
      <c r="E176" s="141">
        <v>1078.49</v>
      </c>
      <c r="F176" s="145" t="s">
        <v>2077</v>
      </c>
      <c r="G176" s="198"/>
      <c r="H176" s="199"/>
      <c r="I176" s="199"/>
      <c r="J176" s="188"/>
    </row>
    <row r="177" spans="1:10">
      <c r="A177" s="198"/>
      <c r="B177" s="145"/>
      <c r="C177" s="143" t="s">
        <v>2059</v>
      </c>
      <c r="D177" s="144" t="s">
        <v>2060</v>
      </c>
      <c r="E177" s="141">
        <v>60401</v>
      </c>
      <c r="F177" s="145" t="s">
        <v>2077</v>
      </c>
      <c r="G177" s="198"/>
      <c r="H177" s="199"/>
      <c r="I177" s="199"/>
      <c r="J177" s="188"/>
    </row>
    <row r="178" spans="1:10">
      <c r="A178" s="198"/>
      <c r="B178" s="145"/>
      <c r="C178" s="143" t="s">
        <v>2062</v>
      </c>
      <c r="D178" s="144" t="s">
        <v>2061</v>
      </c>
      <c r="E178" s="141">
        <v>4294.3999999999996</v>
      </c>
      <c r="F178" s="145" t="s">
        <v>675</v>
      </c>
      <c r="G178" s="198"/>
      <c r="H178" s="199"/>
      <c r="I178" s="199"/>
      <c r="J178" s="188"/>
    </row>
    <row r="179" spans="1:10">
      <c r="A179" s="198"/>
      <c r="B179" s="145"/>
      <c r="C179" s="143" t="s">
        <v>2063</v>
      </c>
      <c r="D179" s="144" t="s">
        <v>2064</v>
      </c>
      <c r="E179" s="141">
        <v>2014.39</v>
      </c>
      <c r="F179" s="145" t="s">
        <v>2077</v>
      </c>
      <c r="G179" s="198"/>
      <c r="H179" s="199"/>
      <c r="I179" s="199"/>
      <c r="J179" s="188"/>
    </row>
    <row r="180" spans="1:10">
      <c r="A180" s="198"/>
      <c r="B180" s="145"/>
      <c r="C180" s="143" t="s">
        <v>2065</v>
      </c>
      <c r="D180" s="144" t="s">
        <v>2064</v>
      </c>
      <c r="E180" s="141">
        <v>2043.5</v>
      </c>
      <c r="F180" s="145" t="s">
        <v>2077</v>
      </c>
      <c r="G180" s="198"/>
      <c r="H180" s="199"/>
      <c r="I180" s="199"/>
      <c r="J180" s="188"/>
    </row>
    <row r="181" spans="1:10">
      <c r="A181" s="198"/>
      <c r="B181" s="145"/>
      <c r="C181" s="143" t="s">
        <v>2066</v>
      </c>
      <c r="D181" s="144" t="s">
        <v>2064</v>
      </c>
      <c r="E181" s="141">
        <v>2043.5</v>
      </c>
      <c r="F181" s="145" t="s">
        <v>2077</v>
      </c>
      <c r="G181" s="198"/>
      <c r="H181" s="199"/>
      <c r="I181" s="199"/>
      <c r="J181" s="188"/>
    </row>
    <row r="182" spans="1:10">
      <c r="A182" s="198"/>
      <c r="B182" s="145"/>
      <c r="C182" s="143" t="s">
        <v>2067</v>
      </c>
      <c r="D182" s="144" t="s">
        <v>2064</v>
      </c>
      <c r="E182" s="141">
        <v>2043.5</v>
      </c>
      <c r="F182" s="145" t="s">
        <v>2077</v>
      </c>
      <c r="G182" s="198"/>
      <c r="H182" s="199"/>
      <c r="I182" s="199"/>
      <c r="J182" s="188"/>
    </row>
    <row r="183" spans="1:10">
      <c r="A183" s="198"/>
      <c r="B183" s="145"/>
      <c r="C183" s="143" t="s">
        <v>2068</v>
      </c>
      <c r="D183" s="144" t="s">
        <v>2069</v>
      </c>
      <c r="E183" s="141">
        <v>1999.01</v>
      </c>
      <c r="F183" s="145" t="s">
        <v>675</v>
      </c>
      <c r="G183" s="198"/>
      <c r="H183" s="199"/>
      <c r="I183" s="199"/>
      <c r="J183" s="188"/>
    </row>
    <row r="184" spans="1:10">
      <c r="A184" s="198"/>
      <c r="B184" s="145"/>
      <c r="C184" s="143" t="s">
        <v>2070</v>
      </c>
      <c r="D184" s="144" t="s">
        <v>2071</v>
      </c>
      <c r="E184" s="141">
        <v>0.01</v>
      </c>
      <c r="F184" s="145" t="s">
        <v>2077</v>
      </c>
      <c r="G184" s="198"/>
      <c r="H184" s="199"/>
      <c r="I184" s="199"/>
      <c r="J184" s="188"/>
    </row>
    <row r="185" spans="1:10">
      <c r="A185" s="198"/>
      <c r="B185" s="145"/>
      <c r="C185" s="143" t="s">
        <v>2072</v>
      </c>
      <c r="D185" s="144" t="s">
        <v>2073</v>
      </c>
      <c r="E185" s="141">
        <v>7193.25</v>
      </c>
      <c r="F185" s="145" t="s">
        <v>2077</v>
      </c>
      <c r="G185" s="198"/>
      <c r="H185" s="199"/>
      <c r="I185" s="199"/>
      <c r="J185" s="188"/>
    </row>
    <row r="186" spans="1:10">
      <c r="A186" s="198"/>
      <c r="B186" s="145"/>
      <c r="C186" s="143" t="s">
        <v>2074</v>
      </c>
      <c r="D186" s="144" t="s">
        <v>2075</v>
      </c>
      <c r="E186" s="141">
        <v>3329.99</v>
      </c>
      <c r="F186" s="145" t="s">
        <v>2077</v>
      </c>
      <c r="G186" s="198"/>
      <c r="H186" s="199"/>
      <c r="I186" s="199"/>
      <c r="J186" s="188"/>
    </row>
    <row r="187" spans="1:10">
      <c r="A187" s="198"/>
      <c r="B187" s="361"/>
      <c r="C187" s="362"/>
      <c r="D187" s="363"/>
      <c r="E187" s="364"/>
      <c r="F187" s="361"/>
      <c r="G187" s="198"/>
      <c r="H187" s="199"/>
      <c r="I187" s="199"/>
      <c r="J187" s="188"/>
    </row>
    <row r="188" spans="1:10">
      <c r="A188" s="198"/>
      <c r="B188" s="361"/>
      <c r="C188" s="362"/>
      <c r="D188" s="363"/>
      <c r="E188" s="364"/>
      <c r="F188" s="361"/>
      <c r="G188" s="198"/>
      <c r="H188" s="199"/>
      <c r="I188" s="199"/>
      <c r="J188" s="188"/>
    </row>
    <row r="189" spans="1:10">
      <c r="A189" s="198"/>
      <c r="B189" s="361"/>
      <c r="C189" s="362"/>
      <c r="D189" s="363"/>
      <c r="E189" s="365">
        <f>SUBTOTAL(9,E9:E186)</f>
        <v>1521005.1099999994</v>
      </c>
      <c r="F189" s="361"/>
      <c r="G189" s="198"/>
      <c r="H189" s="198"/>
      <c r="I189" s="198"/>
    </row>
    <row r="190" spans="1:10">
      <c r="A190" s="198"/>
      <c r="B190" s="361"/>
      <c r="C190" s="362"/>
      <c r="D190" s="363"/>
      <c r="E190" s="364"/>
      <c r="F190" s="361"/>
      <c r="G190" s="198"/>
      <c r="H190" s="198"/>
      <c r="I190" s="198"/>
    </row>
    <row r="191" spans="1:10">
      <c r="A191" s="198"/>
      <c r="B191" s="361"/>
      <c r="C191" s="362"/>
      <c r="D191" s="363" t="s">
        <v>1877</v>
      </c>
      <c r="E191" s="364">
        <f>SUMIF($F$8:$F$174,"B",$E$8:$E$174)</f>
        <v>0</v>
      </c>
      <c r="F191" s="361"/>
      <c r="G191" s="198"/>
      <c r="H191" s="198"/>
      <c r="I191" s="198"/>
    </row>
    <row r="192" spans="1:10">
      <c r="A192" s="198"/>
      <c r="B192" s="361"/>
      <c r="C192" s="362"/>
      <c r="D192" s="363" t="s">
        <v>622</v>
      </c>
      <c r="E192" s="364">
        <f>SUMIF($F$8:$F$174,"D",$E$8:$E$174)</f>
        <v>22412</v>
      </c>
      <c r="F192" s="361"/>
      <c r="G192" s="198"/>
      <c r="H192" s="198"/>
      <c r="I192" s="198"/>
    </row>
    <row r="193" spans="1:9">
      <c r="A193" s="198"/>
      <c r="B193" s="361"/>
      <c r="C193" s="362"/>
      <c r="D193" s="363" t="s">
        <v>669</v>
      </c>
      <c r="E193" s="364">
        <f>SUMIF($F$8:$F$186,"ŚT",$E$8:$E$186)</f>
        <v>179309.23</v>
      </c>
      <c r="F193" s="361"/>
      <c r="G193" s="198"/>
      <c r="H193" s="198"/>
      <c r="I193" s="198"/>
    </row>
    <row r="194" spans="1:9">
      <c r="A194" s="198"/>
      <c r="B194" s="361"/>
      <c r="C194" s="362"/>
      <c r="D194" s="363" t="s">
        <v>670</v>
      </c>
      <c r="E194" s="364">
        <f>SUMIF($F$8:$F$186,"E",$E$8:$E$186)</f>
        <v>1186483.42</v>
      </c>
      <c r="F194" s="361"/>
      <c r="G194" s="198"/>
      <c r="H194" s="198"/>
      <c r="I194" s="198"/>
    </row>
    <row r="195" spans="1:9">
      <c r="A195" s="198"/>
      <c r="B195" s="361"/>
      <c r="C195" s="362"/>
      <c r="D195" s="363" t="s">
        <v>671</v>
      </c>
      <c r="E195" s="364">
        <f>SUMIF($F$8:$F$186,"EP",$E$8:$E$186)</f>
        <v>75064.83</v>
      </c>
      <c r="F195" s="361"/>
      <c r="G195" s="198"/>
      <c r="H195" s="198"/>
      <c r="I195" s="198"/>
    </row>
    <row r="196" spans="1:9">
      <c r="A196" s="198"/>
      <c r="B196" s="361"/>
      <c r="C196" s="362"/>
      <c r="D196" s="363" t="s">
        <v>2076</v>
      </c>
      <c r="E196" s="364">
        <f>SUMIF($F$8:$F$186,"EU",$E$8:$E$186)</f>
        <v>80147.63</v>
      </c>
      <c r="F196" s="361"/>
      <c r="G196" s="198"/>
      <c r="H196" s="198"/>
      <c r="I196" s="198"/>
    </row>
    <row r="197" spans="1:9">
      <c r="A197" s="198"/>
      <c r="B197" s="361"/>
      <c r="C197" s="362"/>
      <c r="D197" s="363" t="s">
        <v>1627</v>
      </c>
      <c r="E197" s="364">
        <f>SUMIF($G$8:$G$186,"MB",$E$8:$E$186)</f>
        <v>53913.99</v>
      </c>
      <c r="F197" s="361"/>
      <c r="G197" s="198"/>
      <c r="H197" s="198"/>
      <c r="I197" s="198"/>
    </row>
    <row r="198" spans="1:9">
      <c r="A198" s="198"/>
      <c r="B198" s="361"/>
      <c r="C198" s="362"/>
      <c r="D198" s="363"/>
      <c r="E198" s="364"/>
      <c r="F198" s="361"/>
      <c r="G198" s="391"/>
      <c r="H198" s="391"/>
      <c r="I198" s="391"/>
    </row>
    <row r="199" spans="1:9">
      <c r="A199" s="198"/>
      <c r="B199" s="361"/>
      <c r="C199" s="362"/>
      <c r="D199" s="363"/>
      <c r="E199" s="364"/>
      <c r="F199" s="361"/>
      <c r="G199" s="391"/>
      <c r="H199" s="391"/>
      <c r="I199" s="391"/>
    </row>
    <row r="200" spans="1:9">
      <c r="G200" s="389"/>
      <c r="H200" s="389"/>
      <c r="I200" s="389"/>
    </row>
  </sheetData>
  <autoFilter ref="A4:J174">
    <filterColumn colId="1"/>
  </autoFilter>
  <mergeCells count="5">
    <mergeCell ref="G200:I200"/>
    <mergeCell ref="I113:J113"/>
    <mergeCell ref="I114:J114"/>
    <mergeCell ref="G198:I198"/>
    <mergeCell ref="G199:I199"/>
  </mergeCells>
  <phoneticPr fontId="1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2060"/>
  </sheetPr>
  <dimension ref="A1:G202"/>
  <sheetViews>
    <sheetView topLeftCell="A193" zoomScale="130" zoomScaleNormal="130" workbookViewId="0">
      <selection activeCell="C30" sqref="C30"/>
    </sheetView>
  </sheetViews>
  <sheetFormatPr defaultRowHeight="14.25"/>
  <cols>
    <col min="1" max="1" width="14.85546875" customWidth="1"/>
    <col min="2" max="2" width="21.28515625" style="93" customWidth="1"/>
    <col min="3" max="3" width="49.5703125" style="94" customWidth="1"/>
    <col min="4" max="4" width="19.5703125" style="94" customWidth="1"/>
    <col min="5" max="5" width="18.28515625" style="101" customWidth="1"/>
    <col min="6" max="6" width="19.140625" customWidth="1"/>
    <col min="7" max="7" width="18" customWidth="1"/>
  </cols>
  <sheetData>
    <row r="1" spans="1:7" ht="15">
      <c r="E1" s="95" t="s">
        <v>689</v>
      </c>
      <c r="F1" s="96" t="s">
        <v>462</v>
      </c>
      <c r="G1" s="96" t="s">
        <v>509</v>
      </c>
    </row>
    <row r="2" spans="1:7" ht="15">
      <c r="B2" s="97" t="s">
        <v>1856</v>
      </c>
      <c r="D2" s="98">
        <v>1489351.63</v>
      </c>
      <c r="E2" s="99">
        <f>D5-F2-G2</f>
        <v>712452.8899999999</v>
      </c>
      <c r="F2" s="35">
        <f>SUMIF(A9:A199,"E",D9:D199)</f>
        <v>272527.67000000016</v>
      </c>
      <c r="G2" s="35">
        <f>SUMIF(A9:A199,"EP",D9:D199)</f>
        <v>54092.700000000012</v>
      </c>
    </row>
    <row r="3" spans="1:7" ht="15">
      <c r="B3" s="97"/>
      <c r="D3" s="100"/>
    </row>
    <row r="4" spans="1:7" ht="15">
      <c r="B4" s="104" t="s">
        <v>456</v>
      </c>
      <c r="C4" s="103" t="s">
        <v>457</v>
      </c>
      <c r="D4" s="102" t="s">
        <v>458</v>
      </c>
    </row>
    <row r="5" spans="1:7">
      <c r="B5" s="91" t="s">
        <v>691</v>
      </c>
      <c r="C5" s="105" t="s">
        <v>690</v>
      </c>
      <c r="D5" s="92">
        <f>1039073.26</f>
        <v>1039073.26</v>
      </c>
    </row>
    <row r="7" spans="1:7" ht="15">
      <c r="C7" s="106"/>
      <c r="D7" s="160" t="s">
        <v>1855</v>
      </c>
    </row>
    <row r="8" spans="1:7" ht="15">
      <c r="A8" s="103" t="s">
        <v>459</v>
      </c>
      <c r="B8" s="104" t="s">
        <v>456</v>
      </c>
      <c r="C8" s="103" t="s">
        <v>457</v>
      </c>
      <c r="D8" s="102" t="s">
        <v>458</v>
      </c>
    </row>
    <row r="9" spans="1:7" s="163" customFormat="1">
      <c r="A9" s="161" t="s">
        <v>462</v>
      </c>
      <c r="B9" s="164" t="s">
        <v>1738</v>
      </c>
      <c r="C9" s="165" t="s">
        <v>10</v>
      </c>
      <c r="D9" s="162">
        <v>1600</v>
      </c>
      <c r="E9" s="101"/>
    </row>
    <row r="10" spans="1:7" s="167" customFormat="1">
      <c r="A10" s="109" t="s">
        <v>462</v>
      </c>
      <c r="B10" s="108" t="s">
        <v>1649</v>
      </c>
      <c r="C10" s="105" t="s">
        <v>746</v>
      </c>
      <c r="D10" s="107">
        <v>2629.96</v>
      </c>
      <c r="E10" s="166"/>
    </row>
    <row r="11" spans="1:7" s="163" customFormat="1">
      <c r="A11" s="109" t="s">
        <v>462</v>
      </c>
      <c r="B11" s="108" t="s">
        <v>1650</v>
      </c>
      <c r="C11" s="105" t="s">
        <v>746</v>
      </c>
      <c r="D11" s="107">
        <v>2605.9899999999998</v>
      </c>
      <c r="E11" s="101"/>
    </row>
    <row r="12" spans="1:7" s="167" customFormat="1">
      <c r="A12" s="109" t="s">
        <v>462</v>
      </c>
      <c r="B12" s="108" t="s">
        <v>1651</v>
      </c>
      <c r="C12" s="108" t="s">
        <v>693</v>
      </c>
      <c r="D12" s="107">
        <v>2100</v>
      </c>
      <c r="E12" s="166"/>
    </row>
    <row r="13" spans="1:7" s="167" customFormat="1">
      <c r="A13" s="109" t="s">
        <v>462</v>
      </c>
      <c r="B13" s="108" t="s">
        <v>1652</v>
      </c>
      <c r="C13" s="108" t="s">
        <v>695</v>
      </c>
      <c r="D13" s="107">
        <v>3123.2</v>
      </c>
      <c r="E13" s="166"/>
    </row>
    <row r="14" spans="1:7" s="167" customFormat="1">
      <c r="A14" s="109" t="s">
        <v>462</v>
      </c>
      <c r="B14" s="108" t="s">
        <v>1653</v>
      </c>
      <c r="C14" s="108" t="s">
        <v>781</v>
      </c>
      <c r="D14" s="107">
        <v>2464.4</v>
      </c>
      <c r="E14" s="166"/>
    </row>
    <row r="15" spans="1:7" s="167" customFormat="1">
      <c r="A15" s="109" t="s">
        <v>462</v>
      </c>
      <c r="B15" s="108" t="s">
        <v>1654</v>
      </c>
      <c r="C15" s="108" t="s">
        <v>781</v>
      </c>
      <c r="D15" s="107">
        <v>2464.4</v>
      </c>
      <c r="E15" s="166"/>
    </row>
    <row r="16" spans="1:7" s="167" customFormat="1">
      <c r="A16" s="109" t="s">
        <v>462</v>
      </c>
      <c r="B16" s="108" t="s">
        <v>1655</v>
      </c>
      <c r="C16" s="108" t="s">
        <v>782</v>
      </c>
      <c r="D16" s="107">
        <v>2464.4</v>
      </c>
      <c r="E16" s="166"/>
    </row>
    <row r="17" spans="1:5" s="163" customFormat="1">
      <c r="A17" s="109" t="s">
        <v>462</v>
      </c>
      <c r="B17" s="108" t="s">
        <v>1656</v>
      </c>
      <c r="C17" s="108" t="s">
        <v>782</v>
      </c>
      <c r="D17" s="107">
        <v>2464.4</v>
      </c>
      <c r="E17" s="101"/>
    </row>
    <row r="18" spans="1:5" s="167" customFormat="1">
      <c r="A18" s="109" t="s">
        <v>462</v>
      </c>
      <c r="B18" s="108" t="s">
        <v>1658</v>
      </c>
      <c r="C18" s="108" t="s">
        <v>1657</v>
      </c>
      <c r="D18" s="107">
        <v>3500</v>
      </c>
      <c r="E18" s="166"/>
    </row>
    <row r="19" spans="1:5" s="167" customFormat="1">
      <c r="A19" s="109" t="s">
        <v>462</v>
      </c>
      <c r="B19" s="108" t="s">
        <v>1659</v>
      </c>
      <c r="C19" s="108" t="s">
        <v>750</v>
      </c>
      <c r="D19" s="107">
        <v>2963.7</v>
      </c>
      <c r="E19" s="166"/>
    </row>
    <row r="20" spans="1:5" s="167" customFormat="1">
      <c r="A20" s="109" t="s">
        <v>462</v>
      </c>
      <c r="B20" s="108" t="s">
        <v>1660</v>
      </c>
      <c r="C20" s="108" t="s">
        <v>750</v>
      </c>
      <c r="D20" s="107">
        <v>2963.7</v>
      </c>
      <c r="E20" s="166"/>
    </row>
    <row r="21" spans="1:5" s="163" customFormat="1">
      <c r="A21" s="109" t="s">
        <v>462</v>
      </c>
      <c r="B21" s="108" t="s">
        <v>1661</v>
      </c>
      <c r="C21" s="108" t="s">
        <v>750</v>
      </c>
      <c r="D21" s="107">
        <v>2963.7</v>
      </c>
      <c r="E21" s="101"/>
    </row>
    <row r="22" spans="1:5" s="163" customFormat="1">
      <c r="A22" s="109" t="s">
        <v>462</v>
      </c>
      <c r="B22" s="108" t="s">
        <v>1662</v>
      </c>
      <c r="C22" s="108" t="s">
        <v>533</v>
      </c>
      <c r="D22" s="107">
        <v>3327.96</v>
      </c>
      <c r="E22" s="101"/>
    </row>
    <row r="23" spans="1:5" s="167" customFormat="1">
      <c r="A23" s="109" t="s">
        <v>462</v>
      </c>
      <c r="B23" s="108" t="s">
        <v>1663</v>
      </c>
      <c r="C23" s="108" t="s">
        <v>533</v>
      </c>
      <c r="D23" s="107">
        <v>3327.97</v>
      </c>
      <c r="E23" s="166"/>
    </row>
    <row r="24" spans="1:5" s="167" customFormat="1">
      <c r="A24" s="109" t="s">
        <v>462</v>
      </c>
      <c r="B24" s="108" t="s">
        <v>1664</v>
      </c>
      <c r="C24" s="108" t="s">
        <v>696</v>
      </c>
      <c r="D24" s="107">
        <v>1086.81</v>
      </c>
      <c r="E24" s="166"/>
    </row>
    <row r="25" spans="1:5" s="163" customFormat="1">
      <c r="A25" s="109" t="s">
        <v>462</v>
      </c>
      <c r="B25" s="108" t="s">
        <v>1665</v>
      </c>
      <c r="C25" s="108" t="s">
        <v>696</v>
      </c>
      <c r="D25" s="107">
        <v>1086.81</v>
      </c>
      <c r="E25" s="101"/>
    </row>
    <row r="26" spans="1:5" s="167" customFormat="1">
      <c r="A26" s="109" t="s">
        <v>462</v>
      </c>
      <c r="B26" s="108" t="s">
        <v>1666</v>
      </c>
      <c r="C26" s="108" t="s">
        <v>696</v>
      </c>
      <c r="D26" s="107">
        <v>1086.81</v>
      </c>
      <c r="E26" s="166"/>
    </row>
    <row r="27" spans="1:5" s="163" customFormat="1">
      <c r="A27" s="109" t="s">
        <v>462</v>
      </c>
      <c r="B27" s="108" t="s">
        <v>1667</v>
      </c>
      <c r="C27" s="108" t="s">
        <v>783</v>
      </c>
      <c r="D27" s="107">
        <v>2037.19</v>
      </c>
      <c r="E27" s="101"/>
    </row>
    <row r="28" spans="1:5" s="163" customFormat="1">
      <c r="A28" s="109" t="s">
        <v>462</v>
      </c>
      <c r="B28" s="108" t="s">
        <v>1668</v>
      </c>
      <c r="C28" s="108" t="s">
        <v>696</v>
      </c>
      <c r="D28" s="107">
        <v>1086.82</v>
      </c>
      <c r="E28" s="101"/>
    </row>
    <row r="29" spans="1:5" s="167" customFormat="1">
      <c r="A29" s="109" t="s">
        <v>462</v>
      </c>
      <c r="B29" s="108" t="s">
        <v>1669</v>
      </c>
      <c r="C29" s="108" t="s">
        <v>696</v>
      </c>
      <c r="D29" s="107">
        <v>1086.82</v>
      </c>
      <c r="E29" s="166"/>
    </row>
    <row r="30" spans="1:5" s="167" customFormat="1">
      <c r="A30" s="109" t="s">
        <v>462</v>
      </c>
      <c r="B30" s="108" t="s">
        <v>1670</v>
      </c>
      <c r="C30" s="108" t="s">
        <v>778</v>
      </c>
      <c r="D30" s="107">
        <v>998.14</v>
      </c>
      <c r="E30" s="166"/>
    </row>
    <row r="31" spans="1:5" s="163" customFormat="1">
      <c r="A31" s="109" t="s">
        <v>462</v>
      </c>
      <c r="B31" s="108" t="s">
        <v>1671</v>
      </c>
      <c r="C31" s="108" t="s">
        <v>696</v>
      </c>
      <c r="D31" s="107">
        <v>915</v>
      </c>
      <c r="E31" s="101"/>
    </row>
    <row r="32" spans="1:5" s="167" customFormat="1">
      <c r="A32" s="109" t="s">
        <v>462</v>
      </c>
      <c r="B32" s="108" t="s">
        <v>1673</v>
      </c>
      <c r="C32" s="108" t="s">
        <v>784</v>
      </c>
      <c r="D32" s="107">
        <v>1329.8</v>
      </c>
      <c r="E32" s="166"/>
    </row>
    <row r="33" spans="1:5" s="163" customFormat="1">
      <c r="A33" s="109" t="s">
        <v>462</v>
      </c>
      <c r="B33" s="108" t="s">
        <v>1672</v>
      </c>
      <c r="C33" s="108" t="s">
        <v>788</v>
      </c>
      <c r="D33" s="107">
        <v>1329.8</v>
      </c>
      <c r="E33" s="101"/>
    </row>
    <row r="34" spans="1:5" s="163" customFormat="1">
      <c r="A34" s="109" t="s">
        <v>462</v>
      </c>
      <c r="B34" s="108" t="s">
        <v>1674</v>
      </c>
      <c r="C34" s="108" t="s">
        <v>788</v>
      </c>
      <c r="D34" s="107">
        <v>1329.8</v>
      </c>
      <c r="E34" s="101"/>
    </row>
    <row r="35" spans="1:5" s="167" customFormat="1">
      <c r="A35" s="109" t="s">
        <v>462</v>
      </c>
      <c r="B35" s="108" t="s">
        <v>1675</v>
      </c>
      <c r="C35" s="108" t="s">
        <v>788</v>
      </c>
      <c r="D35" s="107">
        <v>1329.8</v>
      </c>
      <c r="E35" s="166"/>
    </row>
    <row r="36" spans="1:5" s="167" customFormat="1">
      <c r="A36" s="109" t="s">
        <v>462</v>
      </c>
      <c r="B36" s="108" t="s">
        <v>1676</v>
      </c>
      <c r="C36" s="108" t="s">
        <v>788</v>
      </c>
      <c r="D36" s="107">
        <v>1329.8</v>
      </c>
      <c r="E36" s="166"/>
    </row>
    <row r="37" spans="1:5" s="167" customFormat="1">
      <c r="A37" s="91" t="s">
        <v>462</v>
      </c>
      <c r="B37" s="108" t="s">
        <v>1677</v>
      </c>
      <c r="C37" s="108" t="s">
        <v>697</v>
      </c>
      <c r="D37" s="107">
        <v>880</v>
      </c>
      <c r="E37" s="166"/>
    </row>
    <row r="38" spans="1:5" s="167" customFormat="1">
      <c r="A38" s="109" t="s">
        <v>462</v>
      </c>
      <c r="B38" s="108" t="s">
        <v>1677</v>
      </c>
      <c r="C38" s="108" t="s">
        <v>565</v>
      </c>
      <c r="D38" s="107">
        <v>2973.2</v>
      </c>
      <c r="E38" s="166"/>
    </row>
    <row r="39" spans="1:5" s="167" customFormat="1">
      <c r="A39" s="109" t="s">
        <v>462</v>
      </c>
      <c r="B39" s="108" t="s">
        <v>1678</v>
      </c>
      <c r="C39" s="108" t="s">
        <v>565</v>
      </c>
      <c r="D39" s="107">
        <v>2973.2</v>
      </c>
      <c r="E39" s="166"/>
    </row>
    <row r="40" spans="1:5" s="167" customFormat="1">
      <c r="A40" s="109" t="s">
        <v>462</v>
      </c>
      <c r="B40" s="108" t="s">
        <v>1679</v>
      </c>
      <c r="C40" s="108" t="s">
        <v>565</v>
      </c>
      <c r="D40" s="107">
        <v>2973.2</v>
      </c>
      <c r="E40" s="166"/>
    </row>
    <row r="41" spans="1:5" s="167" customFormat="1">
      <c r="A41" s="109" t="s">
        <v>462</v>
      </c>
      <c r="B41" s="108" t="s">
        <v>1680</v>
      </c>
      <c r="C41" s="108" t="s">
        <v>565</v>
      </c>
      <c r="D41" s="107">
        <v>2973.2</v>
      </c>
      <c r="E41" s="166"/>
    </row>
    <row r="42" spans="1:5" s="167" customFormat="1">
      <c r="A42" s="109" t="s">
        <v>462</v>
      </c>
      <c r="B42" s="108" t="s">
        <v>1681</v>
      </c>
      <c r="C42" s="108" t="s">
        <v>565</v>
      </c>
      <c r="D42" s="107">
        <v>2322.4499999999998</v>
      </c>
      <c r="E42" s="166"/>
    </row>
    <row r="43" spans="1:5" s="167" customFormat="1">
      <c r="A43" s="109" t="s">
        <v>462</v>
      </c>
      <c r="B43" s="108" t="s">
        <v>1682</v>
      </c>
      <c r="C43" s="108" t="s">
        <v>753</v>
      </c>
      <c r="D43" s="107">
        <v>2104</v>
      </c>
      <c r="E43" s="166"/>
    </row>
    <row r="44" spans="1:5" s="167" customFormat="1">
      <c r="A44" s="109" t="s">
        <v>462</v>
      </c>
      <c r="B44" s="108" t="s">
        <v>1683</v>
      </c>
      <c r="C44" s="108" t="s">
        <v>754</v>
      </c>
      <c r="D44" s="107">
        <v>2524.1799999999998</v>
      </c>
      <c r="E44" s="166"/>
    </row>
    <row r="45" spans="1:5" s="167" customFormat="1">
      <c r="A45" s="109" t="s">
        <v>462</v>
      </c>
      <c r="B45" s="108" t="s">
        <v>1684</v>
      </c>
      <c r="C45" s="108" t="s">
        <v>1685</v>
      </c>
      <c r="D45" s="107">
        <v>2524.1799999999998</v>
      </c>
      <c r="E45" s="166"/>
    </row>
    <row r="46" spans="1:5" s="167" customFormat="1">
      <c r="A46" s="109" t="s">
        <v>462</v>
      </c>
      <c r="B46" s="108" t="s">
        <v>1686</v>
      </c>
      <c r="C46" s="108" t="s">
        <v>13</v>
      </c>
      <c r="D46" s="107">
        <v>2524.1799999999998</v>
      </c>
      <c r="E46" s="166"/>
    </row>
    <row r="47" spans="1:5" s="167" customFormat="1">
      <c r="A47" s="109" t="s">
        <v>462</v>
      </c>
      <c r="B47" s="108" t="s">
        <v>1687</v>
      </c>
      <c r="C47" s="108" t="s">
        <v>755</v>
      </c>
      <c r="D47" s="107">
        <v>2880.42</v>
      </c>
      <c r="E47" s="166"/>
    </row>
    <row r="48" spans="1:5" s="167" customFormat="1">
      <c r="A48" s="109" t="s">
        <v>462</v>
      </c>
      <c r="B48" s="108" t="s">
        <v>1688</v>
      </c>
      <c r="C48" s="108" t="s">
        <v>756</v>
      </c>
      <c r="D48" s="107">
        <v>2880.42</v>
      </c>
      <c r="E48" s="166"/>
    </row>
    <row r="49" spans="1:5" s="167" customFormat="1">
      <c r="A49" s="109" t="s">
        <v>462</v>
      </c>
      <c r="B49" s="108" t="s">
        <v>1690</v>
      </c>
      <c r="C49" s="108" t="s">
        <v>1692</v>
      </c>
      <c r="D49" s="107">
        <v>2524.1799999999998</v>
      </c>
      <c r="E49" s="166"/>
    </row>
    <row r="50" spans="1:5" s="167" customFormat="1">
      <c r="A50" s="109" t="s">
        <v>462</v>
      </c>
      <c r="B50" s="108" t="s">
        <v>1691</v>
      </c>
      <c r="C50" s="108" t="s">
        <v>1689</v>
      </c>
      <c r="D50" s="107">
        <v>2524.1799999999998</v>
      </c>
      <c r="E50" s="166"/>
    </row>
    <row r="51" spans="1:5" s="167" customFormat="1">
      <c r="A51" s="109" t="s">
        <v>462</v>
      </c>
      <c r="B51" s="108" t="s">
        <v>1691</v>
      </c>
      <c r="C51" s="108" t="s">
        <v>755</v>
      </c>
      <c r="D51" s="107">
        <v>2524.1799999999998</v>
      </c>
      <c r="E51" s="166"/>
    </row>
    <row r="52" spans="1:5" s="167" customFormat="1">
      <c r="A52" s="109" t="s">
        <v>462</v>
      </c>
      <c r="B52" s="108" t="s">
        <v>1693</v>
      </c>
      <c r="C52" s="108" t="s">
        <v>1694</v>
      </c>
      <c r="D52" s="107">
        <v>2525.1799999999998</v>
      </c>
      <c r="E52" s="166"/>
    </row>
    <row r="53" spans="1:5" s="167" customFormat="1">
      <c r="A53" s="109" t="s">
        <v>462</v>
      </c>
      <c r="B53" s="108" t="s">
        <v>1695</v>
      </c>
      <c r="C53" s="108" t="s">
        <v>755</v>
      </c>
      <c r="D53" s="107">
        <v>3037.8</v>
      </c>
      <c r="E53" s="166"/>
    </row>
    <row r="54" spans="1:5" s="167" customFormat="1">
      <c r="A54" s="109" t="s">
        <v>462</v>
      </c>
      <c r="B54" s="108" t="s">
        <v>1696</v>
      </c>
      <c r="C54" s="108" t="s">
        <v>1697</v>
      </c>
      <c r="D54" s="107">
        <v>2681.56</v>
      </c>
      <c r="E54" s="166"/>
    </row>
    <row r="55" spans="1:5" s="167" customFormat="1">
      <c r="A55" s="109" t="s">
        <v>462</v>
      </c>
      <c r="B55" s="108" t="s">
        <v>1698</v>
      </c>
      <c r="C55" s="108" t="s">
        <v>756</v>
      </c>
      <c r="D55" s="107">
        <v>3037.8</v>
      </c>
      <c r="E55" s="166"/>
    </row>
    <row r="56" spans="1:5" s="167" customFormat="1">
      <c r="A56" s="109" t="s">
        <v>462</v>
      </c>
      <c r="B56" s="108" t="s">
        <v>1699</v>
      </c>
      <c r="C56" s="108" t="s">
        <v>1581</v>
      </c>
      <c r="D56" s="107">
        <v>680.01</v>
      </c>
      <c r="E56" s="166"/>
    </row>
    <row r="57" spans="1:5" s="167" customFormat="1">
      <c r="A57" s="109" t="s">
        <v>462</v>
      </c>
      <c r="B57" s="108" t="s">
        <v>1700</v>
      </c>
      <c r="C57" s="108" t="s">
        <v>698</v>
      </c>
      <c r="D57" s="107">
        <v>624.01</v>
      </c>
      <c r="E57" s="166"/>
    </row>
    <row r="58" spans="1:5" s="167" customFormat="1">
      <c r="A58" s="109" t="s">
        <v>509</v>
      </c>
      <c r="B58" s="108" t="s">
        <v>1702</v>
      </c>
      <c r="C58" s="108" t="s">
        <v>535</v>
      </c>
      <c r="D58" s="107">
        <v>2531.5</v>
      </c>
      <c r="E58" s="166"/>
    </row>
    <row r="59" spans="1:5" s="167" customFormat="1">
      <c r="A59" s="109" t="s">
        <v>509</v>
      </c>
      <c r="B59" s="108" t="s">
        <v>1701</v>
      </c>
      <c r="C59" s="108" t="s">
        <v>535</v>
      </c>
      <c r="D59" s="107">
        <v>2531.5</v>
      </c>
      <c r="E59" s="166"/>
    </row>
    <row r="60" spans="1:5" s="167" customFormat="1">
      <c r="A60" s="109" t="s">
        <v>462</v>
      </c>
      <c r="B60" s="108" t="s">
        <v>1703</v>
      </c>
      <c r="C60" s="108" t="s">
        <v>496</v>
      </c>
      <c r="D60" s="107">
        <v>2812.1</v>
      </c>
      <c r="E60" s="166"/>
    </row>
    <row r="61" spans="1:5" s="167" customFormat="1">
      <c r="A61" s="109" t="s">
        <v>462</v>
      </c>
      <c r="B61" s="108" t="s">
        <v>1704</v>
      </c>
      <c r="C61" s="108" t="s">
        <v>699</v>
      </c>
      <c r="D61" s="107">
        <v>484.34</v>
      </c>
      <c r="E61" s="166"/>
    </row>
    <row r="62" spans="1:5" s="167" customFormat="1">
      <c r="A62" s="109" t="s">
        <v>462</v>
      </c>
      <c r="B62" s="108" t="s">
        <v>1705</v>
      </c>
      <c r="C62" s="108" t="s">
        <v>700</v>
      </c>
      <c r="D62" s="107">
        <v>1280</v>
      </c>
      <c r="E62" s="166"/>
    </row>
    <row r="63" spans="1:5" s="167" customFormat="1">
      <c r="A63" s="109" t="s">
        <v>462</v>
      </c>
      <c r="B63" s="108" t="s">
        <v>1705</v>
      </c>
      <c r="C63" s="108" t="s">
        <v>764</v>
      </c>
      <c r="D63" s="107">
        <v>1573.8</v>
      </c>
      <c r="E63" s="166"/>
    </row>
    <row r="64" spans="1:5" s="167" customFormat="1">
      <c r="A64" s="109" t="s">
        <v>509</v>
      </c>
      <c r="B64" s="108" t="s">
        <v>1706</v>
      </c>
      <c r="C64" s="108" t="s">
        <v>514</v>
      </c>
      <c r="D64" s="107">
        <v>3220</v>
      </c>
      <c r="E64" s="166"/>
    </row>
    <row r="65" spans="1:5" s="167" customFormat="1">
      <c r="A65" s="109" t="s">
        <v>462</v>
      </c>
      <c r="B65" s="108" t="s">
        <v>1707</v>
      </c>
      <c r="C65" s="108" t="s">
        <v>1708</v>
      </c>
      <c r="D65" s="107">
        <v>1880.02</v>
      </c>
      <c r="E65" s="166"/>
    </row>
    <row r="66" spans="1:5" s="167" customFormat="1">
      <c r="A66" s="109" t="s">
        <v>462</v>
      </c>
      <c r="B66" s="108" t="s">
        <v>1709</v>
      </c>
      <c r="C66" s="108" t="s">
        <v>757</v>
      </c>
      <c r="D66" s="107">
        <v>1880.02</v>
      </c>
      <c r="E66" s="166"/>
    </row>
    <row r="67" spans="1:5" s="167" customFormat="1">
      <c r="A67" s="109" t="s">
        <v>462</v>
      </c>
      <c r="B67" s="108" t="s">
        <v>1710</v>
      </c>
      <c r="C67" s="108" t="s">
        <v>757</v>
      </c>
      <c r="D67" s="107">
        <v>1891.49</v>
      </c>
      <c r="E67" s="166"/>
    </row>
    <row r="68" spans="1:5" s="167" customFormat="1">
      <c r="A68" s="109" t="s">
        <v>462</v>
      </c>
      <c r="B68" s="108" t="s">
        <v>1711</v>
      </c>
      <c r="C68" s="108" t="s">
        <v>757</v>
      </c>
      <c r="D68" s="107">
        <v>1880.02</v>
      </c>
      <c r="E68" s="166"/>
    </row>
    <row r="69" spans="1:5" s="167" customFormat="1">
      <c r="A69" s="109" t="s">
        <v>462</v>
      </c>
      <c r="B69" s="108" t="s">
        <v>1712</v>
      </c>
      <c r="C69" s="108" t="s">
        <v>757</v>
      </c>
      <c r="D69" s="107">
        <v>1880.02</v>
      </c>
      <c r="E69" s="166"/>
    </row>
    <row r="70" spans="1:5" s="167" customFormat="1">
      <c r="A70" s="109" t="s">
        <v>462</v>
      </c>
      <c r="B70" s="108" t="s">
        <v>1713</v>
      </c>
      <c r="C70" s="108" t="s">
        <v>757</v>
      </c>
      <c r="D70" s="107">
        <v>1880.02</v>
      </c>
      <c r="E70" s="166"/>
    </row>
    <row r="71" spans="1:5" s="167" customFormat="1">
      <c r="A71" s="109" t="s">
        <v>462</v>
      </c>
      <c r="B71" s="108" t="s">
        <v>1714</v>
      </c>
      <c r="C71" s="108" t="s">
        <v>757</v>
      </c>
      <c r="D71" s="107">
        <v>1880.02</v>
      </c>
      <c r="E71" s="166"/>
    </row>
    <row r="72" spans="1:5" s="167" customFormat="1">
      <c r="A72" s="109" t="s">
        <v>509</v>
      </c>
      <c r="B72" s="108" t="s">
        <v>1715</v>
      </c>
      <c r="C72" s="108" t="s">
        <v>765</v>
      </c>
      <c r="D72" s="107">
        <v>2447.92</v>
      </c>
      <c r="E72" s="166"/>
    </row>
    <row r="73" spans="1:5" s="167" customFormat="1">
      <c r="A73" s="109" t="s">
        <v>509</v>
      </c>
      <c r="B73" s="108" t="s">
        <v>1716</v>
      </c>
      <c r="C73" s="108" t="s">
        <v>765</v>
      </c>
      <c r="D73" s="107">
        <v>2123.9</v>
      </c>
      <c r="E73" s="166"/>
    </row>
    <row r="74" spans="1:5" s="167" customFormat="1">
      <c r="A74" s="109" t="s">
        <v>509</v>
      </c>
      <c r="B74" s="108" t="s">
        <v>1717</v>
      </c>
      <c r="C74" s="108" t="s">
        <v>765</v>
      </c>
      <c r="D74" s="107">
        <v>2123.9</v>
      </c>
      <c r="E74" s="166"/>
    </row>
    <row r="75" spans="1:5" s="167" customFormat="1">
      <c r="A75" s="109" t="s">
        <v>462</v>
      </c>
      <c r="B75" s="108" t="s">
        <v>1718</v>
      </c>
      <c r="C75" s="108" t="s">
        <v>785</v>
      </c>
      <c r="D75" s="107">
        <v>442.37</v>
      </c>
      <c r="E75" s="166"/>
    </row>
    <row r="76" spans="1:5" s="167" customFormat="1">
      <c r="A76" s="109" t="s">
        <v>462</v>
      </c>
      <c r="B76" s="108" t="s">
        <v>1719</v>
      </c>
      <c r="C76" s="108" t="s">
        <v>786</v>
      </c>
      <c r="D76" s="107">
        <v>481.9</v>
      </c>
      <c r="E76" s="166"/>
    </row>
    <row r="77" spans="1:5" s="167" customFormat="1">
      <c r="A77" s="109" t="s">
        <v>462</v>
      </c>
      <c r="B77" s="108" t="s">
        <v>1720</v>
      </c>
      <c r="C77" s="108" t="s">
        <v>758</v>
      </c>
      <c r="D77" s="107">
        <v>2269.1999999999998</v>
      </c>
      <c r="E77" s="166"/>
    </row>
    <row r="78" spans="1:5" s="163" customFormat="1">
      <c r="A78" s="109" t="s">
        <v>462</v>
      </c>
      <c r="B78" s="108" t="s">
        <v>1721</v>
      </c>
      <c r="C78" s="108" t="s">
        <v>759</v>
      </c>
      <c r="D78" s="107">
        <v>1842.2</v>
      </c>
      <c r="E78" s="101"/>
    </row>
    <row r="79" spans="1:5" s="167" customFormat="1">
      <c r="A79" s="109" t="s">
        <v>509</v>
      </c>
      <c r="B79" s="108" t="s">
        <v>1722</v>
      </c>
      <c r="C79" s="108" t="s">
        <v>514</v>
      </c>
      <c r="D79" s="107">
        <v>3220.8</v>
      </c>
      <c r="E79" s="166"/>
    </row>
    <row r="80" spans="1:5" s="167" customFormat="1">
      <c r="A80" s="109" t="s">
        <v>462</v>
      </c>
      <c r="B80" s="108" t="s">
        <v>1723</v>
      </c>
      <c r="C80" s="108" t="s">
        <v>787</v>
      </c>
      <c r="D80" s="107">
        <v>427</v>
      </c>
      <c r="E80" s="166"/>
    </row>
    <row r="81" spans="1:5" s="167" customFormat="1">
      <c r="A81" s="109" t="s">
        <v>462</v>
      </c>
      <c r="B81" s="108" t="s">
        <v>1724</v>
      </c>
      <c r="C81" s="108" t="s">
        <v>1725</v>
      </c>
      <c r="D81" s="107">
        <v>2190.73</v>
      </c>
      <c r="E81" s="166"/>
    </row>
    <row r="82" spans="1:5" s="167" customFormat="1">
      <c r="A82" s="109" t="s">
        <v>462</v>
      </c>
      <c r="B82" s="108" t="s">
        <v>1727</v>
      </c>
      <c r="C82" s="108" t="s">
        <v>1728</v>
      </c>
      <c r="D82" s="107">
        <v>420.2</v>
      </c>
      <c r="E82" s="166"/>
    </row>
    <row r="83" spans="1:5" s="167" customFormat="1">
      <c r="A83" s="109" t="s">
        <v>462</v>
      </c>
      <c r="B83" s="108" t="s">
        <v>1726</v>
      </c>
      <c r="C83" s="108" t="s">
        <v>1725</v>
      </c>
      <c r="D83" s="107">
        <v>2046.6</v>
      </c>
      <c r="E83" s="166"/>
    </row>
    <row r="84" spans="1:5" s="167" customFormat="1">
      <c r="A84" s="109" t="s">
        <v>462</v>
      </c>
      <c r="B84" s="108" t="s">
        <v>1729</v>
      </c>
      <c r="C84" s="108" t="s">
        <v>1728</v>
      </c>
      <c r="D84" s="107">
        <v>420.2</v>
      </c>
      <c r="E84" s="166"/>
    </row>
    <row r="85" spans="1:5" s="163" customFormat="1">
      <c r="A85" s="109" t="s">
        <v>462</v>
      </c>
      <c r="B85" s="108" t="s">
        <v>1730</v>
      </c>
      <c r="C85" s="108" t="s">
        <v>758</v>
      </c>
      <c r="D85" s="107">
        <v>2466.8000000000002</v>
      </c>
      <c r="E85" s="101"/>
    </row>
    <row r="86" spans="1:5" s="167" customFormat="1">
      <c r="A86" s="109" t="s">
        <v>509</v>
      </c>
      <c r="B86" s="108" t="s">
        <v>1731</v>
      </c>
      <c r="C86" s="108" t="s">
        <v>766</v>
      </c>
      <c r="D86" s="107">
        <v>2845</v>
      </c>
      <c r="E86" s="166"/>
    </row>
    <row r="87" spans="1:5" s="167" customFormat="1">
      <c r="A87" s="109" t="s">
        <v>509</v>
      </c>
      <c r="B87" s="108" t="s">
        <v>1732</v>
      </c>
      <c r="C87" s="108" t="s">
        <v>767</v>
      </c>
      <c r="D87" s="107">
        <v>2845</v>
      </c>
      <c r="E87" s="166"/>
    </row>
    <row r="88" spans="1:5" s="167" customFormat="1">
      <c r="A88" s="109" t="s">
        <v>509</v>
      </c>
      <c r="B88" s="108" t="s">
        <v>1733</v>
      </c>
      <c r="C88" s="108" t="s">
        <v>514</v>
      </c>
      <c r="D88" s="107">
        <v>1450.58</v>
      </c>
      <c r="E88" s="166"/>
    </row>
    <row r="89" spans="1:5" s="167" customFormat="1">
      <c r="A89" s="109" t="s">
        <v>509</v>
      </c>
      <c r="B89" s="108" t="s">
        <v>1734</v>
      </c>
      <c r="C89" s="108" t="s">
        <v>768</v>
      </c>
      <c r="D89" s="107">
        <v>1377.38</v>
      </c>
      <c r="E89" s="166"/>
    </row>
    <row r="90" spans="1:5" s="167" customFormat="1">
      <c r="A90" s="109" t="s">
        <v>462</v>
      </c>
      <c r="B90" s="108" t="s">
        <v>1735</v>
      </c>
      <c r="C90" s="108" t="s">
        <v>701</v>
      </c>
      <c r="D90" s="107">
        <v>510</v>
      </c>
      <c r="E90" s="166"/>
    </row>
    <row r="91" spans="1:5" s="167" customFormat="1">
      <c r="A91" s="109" t="s">
        <v>462</v>
      </c>
      <c r="B91" s="108" t="s">
        <v>1736</v>
      </c>
      <c r="C91" s="108" t="s">
        <v>496</v>
      </c>
      <c r="D91" s="107">
        <v>2171.6</v>
      </c>
      <c r="E91" s="166"/>
    </row>
    <row r="92" spans="1:5" s="167" customFormat="1">
      <c r="A92" s="109" t="s">
        <v>462</v>
      </c>
      <c r="B92" s="108" t="s">
        <v>1737</v>
      </c>
      <c r="C92" s="108" t="s">
        <v>760</v>
      </c>
      <c r="D92" s="107">
        <v>927.2</v>
      </c>
      <c r="E92" s="166"/>
    </row>
    <row r="93" spans="1:5" s="167" customFormat="1">
      <c r="A93" s="109" t="s">
        <v>509</v>
      </c>
      <c r="B93" s="108" t="s">
        <v>1739</v>
      </c>
      <c r="C93" s="108" t="s">
        <v>775</v>
      </c>
      <c r="D93" s="107">
        <v>3440.4</v>
      </c>
      <c r="E93" s="166"/>
    </row>
    <row r="94" spans="1:5" s="167" customFormat="1">
      <c r="A94" s="109" t="s">
        <v>509</v>
      </c>
      <c r="B94" s="108" t="s">
        <v>1740</v>
      </c>
      <c r="C94" s="108" t="s">
        <v>514</v>
      </c>
      <c r="D94" s="107">
        <v>3416</v>
      </c>
      <c r="E94" s="166"/>
    </row>
    <row r="95" spans="1:5" s="167" customFormat="1">
      <c r="A95" s="109" t="s">
        <v>462</v>
      </c>
      <c r="B95" s="108" t="s">
        <v>1741</v>
      </c>
      <c r="C95" s="108" t="s">
        <v>761</v>
      </c>
      <c r="D95" s="107">
        <v>2788</v>
      </c>
      <c r="E95" s="166"/>
    </row>
    <row r="96" spans="1:5" s="167" customFormat="1">
      <c r="A96" s="109" t="s">
        <v>462</v>
      </c>
      <c r="B96" s="108" t="s">
        <v>1742</v>
      </c>
      <c r="C96" s="108" t="s">
        <v>762</v>
      </c>
      <c r="D96" s="107">
        <v>445</v>
      </c>
      <c r="E96" s="166"/>
    </row>
    <row r="97" spans="1:5" s="167" customFormat="1">
      <c r="A97" s="109" t="s">
        <v>462</v>
      </c>
      <c r="B97" s="108" t="s">
        <v>1743</v>
      </c>
      <c r="C97" s="108" t="s">
        <v>776</v>
      </c>
      <c r="D97" s="107">
        <v>2278.09</v>
      </c>
      <c r="E97" s="166"/>
    </row>
    <row r="98" spans="1:5" s="167" customFormat="1">
      <c r="A98" s="109" t="s">
        <v>462</v>
      </c>
      <c r="B98" s="108" t="s">
        <v>1744</v>
      </c>
      <c r="C98" s="108" t="s">
        <v>777</v>
      </c>
      <c r="D98" s="107">
        <v>404.8</v>
      </c>
      <c r="E98" s="166"/>
    </row>
    <row r="99" spans="1:5" s="167" customFormat="1">
      <c r="A99" s="109" t="s">
        <v>462</v>
      </c>
      <c r="B99" s="108" t="s">
        <v>1745</v>
      </c>
      <c r="C99" s="105" t="s">
        <v>13</v>
      </c>
      <c r="D99" s="107">
        <v>3498.96</v>
      </c>
      <c r="E99" s="166"/>
    </row>
    <row r="100" spans="1:5" s="167" customFormat="1">
      <c r="A100" s="109" t="s">
        <v>462</v>
      </c>
      <c r="B100" s="108" t="s">
        <v>1746</v>
      </c>
      <c r="C100" s="105" t="s">
        <v>10</v>
      </c>
      <c r="D100" s="107">
        <v>732</v>
      </c>
      <c r="E100" s="166"/>
    </row>
    <row r="101" spans="1:5" s="167" customFormat="1">
      <c r="A101" s="109" t="s">
        <v>462</v>
      </c>
      <c r="B101" s="108" t="s">
        <v>1747</v>
      </c>
      <c r="C101" s="105" t="s">
        <v>10</v>
      </c>
      <c r="D101" s="107">
        <v>732</v>
      </c>
      <c r="E101" s="166"/>
    </row>
    <row r="102" spans="1:5" s="167" customFormat="1">
      <c r="A102" s="109" t="s">
        <v>462</v>
      </c>
      <c r="B102" s="108" t="s">
        <v>1748</v>
      </c>
      <c r="C102" s="105" t="s">
        <v>10</v>
      </c>
      <c r="D102" s="107">
        <v>780</v>
      </c>
      <c r="E102" s="166"/>
    </row>
    <row r="103" spans="1:5" s="167" customFormat="1">
      <c r="A103" s="109" t="s">
        <v>462</v>
      </c>
      <c r="B103" s="108" t="s">
        <v>1749</v>
      </c>
      <c r="C103" s="105" t="s">
        <v>14</v>
      </c>
      <c r="D103" s="107">
        <v>3208.6</v>
      </c>
      <c r="E103" s="166"/>
    </row>
    <row r="104" spans="1:5" s="167" customFormat="1">
      <c r="A104" s="109" t="s">
        <v>462</v>
      </c>
      <c r="B104" s="108" t="s">
        <v>1750</v>
      </c>
      <c r="C104" s="105" t="s">
        <v>14</v>
      </c>
      <c r="D104" s="107">
        <v>3208.6</v>
      </c>
      <c r="E104" s="166"/>
    </row>
    <row r="105" spans="1:5" s="167" customFormat="1">
      <c r="A105" s="109" t="s">
        <v>462</v>
      </c>
      <c r="B105" s="108" t="s">
        <v>1751</v>
      </c>
      <c r="C105" s="105" t="s">
        <v>14</v>
      </c>
      <c r="D105" s="107">
        <v>3208.6</v>
      </c>
      <c r="E105" s="166"/>
    </row>
    <row r="106" spans="1:5" s="167" customFormat="1">
      <c r="A106" s="109" t="s">
        <v>462</v>
      </c>
      <c r="B106" s="108" t="s">
        <v>1752</v>
      </c>
      <c r="C106" s="105" t="s">
        <v>14</v>
      </c>
      <c r="D106" s="107">
        <v>3208.6</v>
      </c>
      <c r="E106" s="166"/>
    </row>
    <row r="107" spans="1:5" s="167" customFormat="1">
      <c r="A107" s="109" t="s">
        <v>509</v>
      </c>
      <c r="B107" s="108" t="s">
        <v>1753</v>
      </c>
      <c r="C107" s="105" t="s">
        <v>1554</v>
      </c>
      <c r="D107" s="107">
        <v>1560</v>
      </c>
      <c r="E107" s="166"/>
    </row>
    <row r="108" spans="1:5" s="167" customFormat="1">
      <c r="A108" s="109" t="s">
        <v>462</v>
      </c>
      <c r="B108" s="108" t="s">
        <v>1754</v>
      </c>
      <c r="C108" s="105" t="s">
        <v>1555</v>
      </c>
      <c r="D108" s="107">
        <v>1950</v>
      </c>
      <c r="E108" s="166"/>
    </row>
    <row r="109" spans="1:5" s="167" customFormat="1">
      <c r="A109" s="109" t="s">
        <v>462</v>
      </c>
      <c r="B109" s="108" t="s">
        <v>1755</v>
      </c>
      <c r="C109" s="105" t="s">
        <v>1555</v>
      </c>
      <c r="D109" s="107">
        <v>1950.01</v>
      </c>
      <c r="E109" s="166"/>
    </row>
    <row r="110" spans="1:5" s="167" customFormat="1">
      <c r="A110" s="109" t="s">
        <v>462</v>
      </c>
      <c r="B110" s="108" t="s">
        <v>1756</v>
      </c>
      <c r="C110" s="105" t="s">
        <v>10</v>
      </c>
      <c r="D110" s="107">
        <v>450</v>
      </c>
      <c r="E110" s="166"/>
    </row>
    <row r="111" spans="1:5" s="167" customFormat="1">
      <c r="A111" s="109" t="s">
        <v>462</v>
      </c>
      <c r="B111" s="108" t="s">
        <v>1757</v>
      </c>
      <c r="C111" s="105" t="s">
        <v>1758</v>
      </c>
      <c r="D111" s="107">
        <v>2000</v>
      </c>
      <c r="E111" s="166"/>
    </row>
    <row r="112" spans="1:5" s="163" customFormat="1">
      <c r="A112" s="109" t="s">
        <v>462</v>
      </c>
      <c r="B112" s="108" t="s">
        <v>1759</v>
      </c>
      <c r="C112" s="105" t="s">
        <v>1758</v>
      </c>
      <c r="D112" s="107">
        <v>3497.8</v>
      </c>
      <c r="E112" s="101"/>
    </row>
    <row r="113" spans="1:5" s="167" customFormat="1">
      <c r="A113" s="109" t="s">
        <v>462</v>
      </c>
      <c r="B113" s="108" t="s">
        <v>1760</v>
      </c>
      <c r="C113" s="105" t="s">
        <v>1761</v>
      </c>
      <c r="D113" s="107">
        <v>600</v>
      </c>
      <c r="E113" s="166"/>
    </row>
    <row r="114" spans="1:5" s="167" customFormat="1">
      <c r="A114" s="109" t="s">
        <v>462</v>
      </c>
      <c r="B114" s="108" t="s">
        <v>1762</v>
      </c>
      <c r="C114" s="108" t="s">
        <v>355</v>
      </c>
      <c r="D114" s="107">
        <v>2623</v>
      </c>
      <c r="E114" s="166"/>
    </row>
    <row r="115" spans="1:5" s="167" customFormat="1">
      <c r="A115" s="109" t="s">
        <v>462</v>
      </c>
      <c r="B115" s="108" t="s">
        <v>1763</v>
      </c>
      <c r="C115" s="108" t="s">
        <v>749</v>
      </c>
      <c r="D115" s="107">
        <v>1705</v>
      </c>
      <c r="E115" s="166"/>
    </row>
    <row r="116" spans="1:5" s="167" customFormat="1">
      <c r="A116" s="109" t="s">
        <v>462</v>
      </c>
      <c r="B116" s="108" t="s">
        <v>1764</v>
      </c>
      <c r="C116" s="108" t="s">
        <v>1583</v>
      </c>
      <c r="D116" s="107">
        <v>1911.98</v>
      </c>
      <c r="E116" s="166"/>
    </row>
    <row r="117" spans="1:5" s="167" customFormat="1">
      <c r="A117" s="109" t="s">
        <v>462</v>
      </c>
      <c r="B117" s="108" t="s">
        <v>1765</v>
      </c>
      <c r="C117" s="108" t="s">
        <v>358</v>
      </c>
      <c r="D117" s="107">
        <v>1128.5</v>
      </c>
      <c r="E117" s="166"/>
    </row>
    <row r="118" spans="1:5" s="163" customFormat="1">
      <c r="A118" s="109" t="s">
        <v>462</v>
      </c>
      <c r="B118" s="108" t="s">
        <v>1766</v>
      </c>
      <c r="C118" s="108" t="s">
        <v>358</v>
      </c>
      <c r="D118" s="107">
        <v>1128.5</v>
      </c>
      <c r="E118" s="101"/>
    </row>
    <row r="119" spans="1:5" s="163" customFormat="1">
      <c r="A119" s="109" t="s">
        <v>462</v>
      </c>
      <c r="B119" s="108" t="s">
        <v>1767</v>
      </c>
      <c r="C119" s="108" t="s">
        <v>692</v>
      </c>
      <c r="D119" s="107">
        <v>1821.46</v>
      </c>
      <c r="E119" s="101"/>
    </row>
    <row r="120" spans="1:5" s="167" customFormat="1">
      <c r="A120" s="109" t="s">
        <v>462</v>
      </c>
      <c r="B120" s="108" t="s">
        <v>1768</v>
      </c>
      <c r="C120" s="108" t="s">
        <v>692</v>
      </c>
      <c r="D120" s="107">
        <v>1821.46</v>
      </c>
      <c r="E120" s="166"/>
    </row>
    <row r="121" spans="1:5" s="163" customFormat="1">
      <c r="A121" s="109" t="s">
        <v>462</v>
      </c>
      <c r="B121" s="108" t="s">
        <v>1769</v>
      </c>
      <c r="C121" s="105" t="s">
        <v>745</v>
      </c>
      <c r="D121" s="107">
        <v>763.03</v>
      </c>
      <c r="E121" s="101"/>
    </row>
    <row r="122" spans="1:5" s="163" customFormat="1">
      <c r="A122" s="109" t="s">
        <v>462</v>
      </c>
      <c r="B122" s="108" t="s">
        <v>1770</v>
      </c>
      <c r="C122" s="108" t="s">
        <v>517</v>
      </c>
      <c r="D122" s="107">
        <v>1549.4</v>
      </c>
      <c r="E122" s="101"/>
    </row>
    <row r="123" spans="1:5" s="163" customFormat="1">
      <c r="A123" s="109" t="s">
        <v>462</v>
      </c>
      <c r="B123" s="108" t="s">
        <v>1771</v>
      </c>
      <c r="C123" s="108" t="s">
        <v>929</v>
      </c>
      <c r="D123" s="107">
        <v>870.01</v>
      </c>
      <c r="E123" s="101"/>
    </row>
    <row r="124" spans="1:5" s="163" customFormat="1">
      <c r="A124" s="109" t="s">
        <v>462</v>
      </c>
      <c r="B124" s="108" t="s">
        <v>1772</v>
      </c>
      <c r="C124" s="108" t="s">
        <v>779</v>
      </c>
      <c r="D124" s="107">
        <v>955.26</v>
      </c>
      <c r="E124" s="101"/>
    </row>
    <row r="125" spans="1:5" s="163" customFormat="1">
      <c r="A125" s="109" t="s">
        <v>462</v>
      </c>
      <c r="B125" s="108" t="s">
        <v>1773</v>
      </c>
      <c r="C125" s="108" t="s">
        <v>779</v>
      </c>
      <c r="D125" s="107">
        <v>955.26</v>
      </c>
      <c r="E125" s="101"/>
    </row>
    <row r="126" spans="1:5" s="163" customFormat="1">
      <c r="A126" s="109" t="s">
        <v>462</v>
      </c>
      <c r="B126" s="108" t="s">
        <v>1774</v>
      </c>
      <c r="C126" s="108" t="s">
        <v>990</v>
      </c>
      <c r="D126" s="107">
        <v>880</v>
      </c>
      <c r="E126" s="101"/>
    </row>
    <row r="127" spans="1:5" s="163" customFormat="1">
      <c r="A127" s="109" t="s">
        <v>462</v>
      </c>
      <c r="B127" s="108" t="s">
        <v>1775</v>
      </c>
      <c r="C127" s="108" t="s">
        <v>356</v>
      </c>
      <c r="D127" s="107">
        <v>1413.98</v>
      </c>
      <c r="E127" s="101"/>
    </row>
    <row r="128" spans="1:5" s="163" customFormat="1">
      <c r="A128" s="109" t="s">
        <v>462</v>
      </c>
      <c r="B128" s="108" t="s">
        <v>1776</v>
      </c>
      <c r="C128" s="108" t="s">
        <v>1582</v>
      </c>
      <c r="D128" s="107">
        <v>849.12</v>
      </c>
      <c r="E128" s="101"/>
    </row>
    <row r="129" spans="1:5" s="167" customFormat="1">
      <c r="A129" s="109" t="s">
        <v>462</v>
      </c>
      <c r="B129" s="108" t="s">
        <v>1777</v>
      </c>
      <c r="C129" s="105" t="s">
        <v>1582</v>
      </c>
      <c r="D129" s="107">
        <v>849.12</v>
      </c>
      <c r="E129" s="166"/>
    </row>
    <row r="130" spans="1:5" s="163" customFormat="1">
      <c r="A130" s="109" t="s">
        <v>462</v>
      </c>
      <c r="B130" s="108" t="s">
        <v>1778</v>
      </c>
      <c r="C130" s="105" t="s">
        <v>703</v>
      </c>
      <c r="D130" s="107">
        <v>932.85</v>
      </c>
      <c r="E130" s="101"/>
    </row>
    <row r="131" spans="1:5" s="163" customFormat="1">
      <c r="A131" s="109" t="s">
        <v>462</v>
      </c>
      <c r="B131" s="108" t="s">
        <v>1779</v>
      </c>
      <c r="C131" s="108" t="s">
        <v>752</v>
      </c>
      <c r="D131" s="107">
        <v>1342</v>
      </c>
      <c r="E131" s="101"/>
    </row>
    <row r="132" spans="1:5" s="167" customFormat="1">
      <c r="A132" s="109" t="s">
        <v>462</v>
      </c>
      <c r="B132" s="108" t="s">
        <v>1780</v>
      </c>
      <c r="C132" s="108" t="s">
        <v>357</v>
      </c>
      <c r="D132" s="107">
        <v>1279.72</v>
      </c>
      <c r="E132" s="166"/>
    </row>
    <row r="133" spans="1:5" s="163" customFormat="1">
      <c r="A133" s="109" t="s">
        <v>462</v>
      </c>
      <c r="B133" s="108" t="s">
        <v>1781</v>
      </c>
      <c r="C133" s="108" t="s">
        <v>357</v>
      </c>
      <c r="D133" s="107">
        <v>1279.72</v>
      </c>
      <c r="E133" s="101"/>
    </row>
    <row r="134" spans="1:5" s="163" customFormat="1">
      <c r="A134" s="170" t="s">
        <v>462</v>
      </c>
      <c r="B134" s="108" t="s">
        <v>1782</v>
      </c>
      <c r="C134" s="108" t="s">
        <v>357</v>
      </c>
      <c r="D134" s="107">
        <v>1279.72</v>
      </c>
      <c r="E134" s="101"/>
    </row>
    <row r="135" spans="1:5" s="163" customFormat="1">
      <c r="A135" s="170" t="s">
        <v>462</v>
      </c>
      <c r="B135" s="108" t="s">
        <v>1783</v>
      </c>
      <c r="C135" s="108" t="s">
        <v>357</v>
      </c>
      <c r="D135" s="107">
        <v>1279.72</v>
      </c>
      <c r="E135" s="101"/>
    </row>
    <row r="136" spans="1:5" s="163" customFormat="1">
      <c r="A136" s="109" t="s">
        <v>462</v>
      </c>
      <c r="B136" s="108" t="s">
        <v>1784</v>
      </c>
      <c r="C136" s="105" t="s">
        <v>602</v>
      </c>
      <c r="D136" s="107">
        <v>1440</v>
      </c>
      <c r="E136" s="101"/>
    </row>
    <row r="137" spans="1:5" s="167" customFormat="1">
      <c r="A137" s="109" t="s">
        <v>462</v>
      </c>
      <c r="B137" s="108" t="s">
        <v>1785</v>
      </c>
      <c r="C137" s="108" t="s">
        <v>601</v>
      </c>
      <c r="D137" s="107">
        <v>1610</v>
      </c>
      <c r="E137" s="166"/>
    </row>
    <row r="138" spans="1:5" s="163" customFormat="1">
      <c r="A138" s="109" t="s">
        <v>462</v>
      </c>
      <c r="B138" s="108" t="s">
        <v>1786</v>
      </c>
      <c r="C138" s="108" t="s">
        <v>705</v>
      </c>
      <c r="D138" s="107">
        <v>719</v>
      </c>
      <c r="E138" s="101"/>
    </row>
    <row r="139" spans="1:5" s="163" customFormat="1">
      <c r="A139" s="109" t="s">
        <v>462</v>
      </c>
      <c r="B139" s="108" t="s">
        <v>1787</v>
      </c>
      <c r="C139" s="108" t="s">
        <v>704</v>
      </c>
      <c r="D139" s="107">
        <v>590.48</v>
      </c>
      <c r="E139" s="101"/>
    </row>
    <row r="140" spans="1:5" s="167" customFormat="1">
      <c r="A140" s="109" t="s">
        <v>462</v>
      </c>
      <c r="B140" s="108" t="s">
        <v>1788</v>
      </c>
      <c r="C140" s="108" t="s">
        <v>704</v>
      </c>
      <c r="D140" s="107">
        <v>654.47</v>
      </c>
      <c r="E140" s="166"/>
    </row>
    <row r="141" spans="1:5" s="163" customFormat="1">
      <c r="A141" s="109" t="s">
        <v>462</v>
      </c>
      <c r="B141" s="108" t="s">
        <v>1789</v>
      </c>
      <c r="C141" s="108" t="s">
        <v>704</v>
      </c>
      <c r="D141" s="107">
        <v>654.47</v>
      </c>
      <c r="E141" s="101"/>
    </row>
    <row r="142" spans="1:5" s="163" customFormat="1">
      <c r="A142" s="109" t="s">
        <v>462</v>
      </c>
      <c r="B142" s="108" t="s">
        <v>1790</v>
      </c>
      <c r="C142" s="108" t="s">
        <v>704</v>
      </c>
      <c r="D142" s="107">
        <v>654.47</v>
      </c>
      <c r="E142" s="101"/>
    </row>
    <row r="143" spans="1:5" s="163" customFormat="1">
      <c r="A143" s="109" t="s">
        <v>462</v>
      </c>
      <c r="B143" s="108" t="s">
        <v>1791</v>
      </c>
      <c r="C143" s="108" t="s">
        <v>704</v>
      </c>
      <c r="D143" s="107">
        <v>570.80999999999995</v>
      </c>
      <c r="E143" s="101"/>
    </row>
    <row r="144" spans="1:5" s="163" customFormat="1">
      <c r="A144" s="109" t="s">
        <v>462</v>
      </c>
      <c r="B144" s="108" t="s">
        <v>1792</v>
      </c>
      <c r="C144" s="108" t="s">
        <v>771</v>
      </c>
      <c r="D144" s="107">
        <v>953.41</v>
      </c>
      <c r="E144" s="101"/>
    </row>
    <row r="145" spans="1:5" s="163" customFormat="1">
      <c r="A145" s="109" t="s">
        <v>462</v>
      </c>
      <c r="B145" s="108" t="s">
        <v>1793</v>
      </c>
      <c r="C145" s="108" t="s">
        <v>773</v>
      </c>
      <c r="D145" s="107">
        <v>719.8</v>
      </c>
      <c r="E145" s="101"/>
    </row>
    <row r="146" spans="1:5" s="163" customFormat="1">
      <c r="A146" s="109" t="s">
        <v>462</v>
      </c>
      <c r="B146" s="108" t="s">
        <v>1794</v>
      </c>
      <c r="C146" s="108" t="s">
        <v>744</v>
      </c>
      <c r="D146" s="107">
        <v>622.20000000000005</v>
      </c>
      <c r="E146" s="101"/>
    </row>
    <row r="147" spans="1:5" s="163" customFormat="1">
      <c r="A147" s="109" t="s">
        <v>462</v>
      </c>
      <c r="B147" s="108" t="s">
        <v>1795</v>
      </c>
      <c r="C147" s="108" t="s">
        <v>744</v>
      </c>
      <c r="D147" s="107">
        <v>622.20000000000005</v>
      </c>
      <c r="E147" s="101"/>
    </row>
    <row r="148" spans="1:5" s="163" customFormat="1">
      <c r="A148" s="109" t="s">
        <v>462</v>
      </c>
      <c r="B148" s="108" t="s">
        <v>1796</v>
      </c>
      <c r="C148" s="108" t="s">
        <v>42</v>
      </c>
      <c r="D148" s="107">
        <v>3050</v>
      </c>
      <c r="E148" s="101"/>
    </row>
    <row r="149" spans="1:5" s="163" customFormat="1">
      <c r="A149" s="109" t="s">
        <v>462</v>
      </c>
      <c r="B149" s="108" t="s">
        <v>1797</v>
      </c>
      <c r="C149" s="108" t="s">
        <v>774</v>
      </c>
      <c r="D149" s="107">
        <v>1518.3</v>
      </c>
      <c r="E149" s="101"/>
    </row>
    <row r="150" spans="1:5" s="167" customFormat="1">
      <c r="A150" s="109" t="s">
        <v>462</v>
      </c>
      <c r="B150" s="108" t="s">
        <v>1798</v>
      </c>
      <c r="C150" s="108" t="s">
        <v>353</v>
      </c>
      <c r="D150" s="107">
        <v>1159</v>
      </c>
      <c r="E150" s="166"/>
    </row>
    <row r="151" spans="1:5" s="163" customFormat="1">
      <c r="A151" s="109" t="s">
        <v>462</v>
      </c>
      <c r="B151" s="108" t="s">
        <v>1799</v>
      </c>
      <c r="C151" s="108" t="s">
        <v>354</v>
      </c>
      <c r="D151" s="107">
        <v>899</v>
      </c>
      <c r="E151" s="101"/>
    </row>
    <row r="152" spans="1:5" s="167" customFormat="1">
      <c r="A152" s="109" t="s">
        <v>462</v>
      </c>
      <c r="B152" s="108" t="s">
        <v>1800</v>
      </c>
      <c r="C152" s="108" t="s">
        <v>763</v>
      </c>
      <c r="D152" s="107">
        <v>1085.8</v>
      </c>
      <c r="E152" s="166"/>
    </row>
    <row r="153" spans="1:5" s="163" customFormat="1">
      <c r="A153" s="109" t="s">
        <v>462</v>
      </c>
      <c r="B153" s="108" t="s">
        <v>1801</v>
      </c>
      <c r="C153" s="105" t="s">
        <v>1552</v>
      </c>
      <c r="D153" s="107">
        <v>1295.98</v>
      </c>
      <c r="E153" s="101"/>
    </row>
    <row r="154" spans="1:5" s="163" customFormat="1">
      <c r="A154" s="109" t="s">
        <v>462</v>
      </c>
      <c r="B154" s="108" t="s">
        <v>1802</v>
      </c>
      <c r="C154" s="105" t="s">
        <v>1552</v>
      </c>
      <c r="D154" s="107">
        <v>1295.98</v>
      </c>
      <c r="E154" s="101"/>
    </row>
    <row r="155" spans="1:5" s="167" customFormat="1">
      <c r="A155" s="109" t="s">
        <v>462</v>
      </c>
      <c r="B155" s="108" t="s">
        <v>1803</v>
      </c>
      <c r="C155" s="105" t="s">
        <v>729</v>
      </c>
      <c r="D155" s="107">
        <v>640.96</v>
      </c>
      <c r="E155" s="166"/>
    </row>
    <row r="156" spans="1:5" s="167" customFormat="1">
      <c r="A156" s="109" t="s">
        <v>462</v>
      </c>
      <c r="B156" s="108" t="s">
        <v>1804</v>
      </c>
      <c r="C156" s="105" t="s">
        <v>735</v>
      </c>
      <c r="D156" s="107">
        <v>951.6</v>
      </c>
      <c r="E156" s="166"/>
    </row>
    <row r="157" spans="1:5" s="167" customFormat="1">
      <c r="A157" s="109" t="s">
        <v>462</v>
      </c>
      <c r="B157" s="108" t="s">
        <v>1805</v>
      </c>
      <c r="C157" s="105" t="s">
        <v>735</v>
      </c>
      <c r="D157" s="107">
        <v>951.6</v>
      </c>
      <c r="E157" s="166"/>
    </row>
    <row r="158" spans="1:5" s="167" customFormat="1">
      <c r="A158" s="109" t="s">
        <v>462</v>
      </c>
      <c r="B158" s="108" t="s">
        <v>1806</v>
      </c>
      <c r="C158" s="105" t="s">
        <v>735</v>
      </c>
      <c r="D158" s="107">
        <v>659.4</v>
      </c>
      <c r="E158" s="166"/>
    </row>
    <row r="159" spans="1:5" s="167" customFormat="1">
      <c r="A159" s="109" t="s">
        <v>462</v>
      </c>
      <c r="B159" s="108" t="s">
        <v>1807</v>
      </c>
      <c r="C159" s="105" t="s">
        <v>735</v>
      </c>
      <c r="D159" s="107">
        <v>1027.05</v>
      </c>
      <c r="E159" s="166"/>
    </row>
    <row r="160" spans="1:5" s="167" customFormat="1">
      <c r="A160" s="109" t="s">
        <v>462</v>
      </c>
      <c r="B160" s="108" t="s">
        <v>1808</v>
      </c>
      <c r="C160" s="105" t="s">
        <v>735</v>
      </c>
      <c r="D160" s="107">
        <v>1057.8</v>
      </c>
      <c r="E160" s="166"/>
    </row>
    <row r="161" spans="1:5" s="163" customFormat="1">
      <c r="A161" s="109" t="s">
        <v>462</v>
      </c>
      <c r="B161" s="108" t="s">
        <v>1809</v>
      </c>
      <c r="C161" s="105" t="s">
        <v>735</v>
      </c>
      <c r="D161" s="107">
        <v>1131.5999999999999</v>
      </c>
      <c r="E161" s="101"/>
    </row>
    <row r="162" spans="1:5" s="163" customFormat="1">
      <c r="A162" s="109" t="s">
        <v>462</v>
      </c>
      <c r="B162" s="108" t="s">
        <v>1810</v>
      </c>
      <c r="C162" s="105" t="s">
        <v>735</v>
      </c>
      <c r="D162" s="107">
        <v>850</v>
      </c>
      <c r="E162" s="101"/>
    </row>
    <row r="163" spans="1:5" s="163" customFormat="1">
      <c r="A163" s="109" t="s">
        <v>462</v>
      </c>
      <c r="B163" s="108" t="s">
        <v>1811</v>
      </c>
      <c r="C163" s="105" t="s">
        <v>735</v>
      </c>
      <c r="D163" s="107">
        <v>720</v>
      </c>
      <c r="E163" s="101"/>
    </row>
    <row r="164" spans="1:5" s="163" customFormat="1">
      <c r="A164" s="109" t="s">
        <v>462</v>
      </c>
      <c r="B164" s="108" t="s">
        <v>1812</v>
      </c>
      <c r="C164" s="105" t="s">
        <v>735</v>
      </c>
      <c r="D164" s="107">
        <v>1198</v>
      </c>
      <c r="E164" s="101"/>
    </row>
    <row r="165" spans="1:5" s="163" customFormat="1">
      <c r="A165" s="109" t="s">
        <v>462</v>
      </c>
      <c r="B165" s="108" t="s">
        <v>1813</v>
      </c>
      <c r="C165" s="105" t="s">
        <v>735</v>
      </c>
      <c r="D165" s="107">
        <v>1050</v>
      </c>
      <c r="E165" s="101"/>
    </row>
    <row r="166" spans="1:5" s="163" customFormat="1">
      <c r="A166" s="109" t="s">
        <v>462</v>
      </c>
      <c r="B166" s="108" t="s">
        <v>1814</v>
      </c>
      <c r="C166" s="105" t="s">
        <v>1815</v>
      </c>
      <c r="D166" s="107">
        <v>535.98</v>
      </c>
      <c r="E166" s="101"/>
    </row>
    <row r="167" spans="1:5" s="163" customFormat="1">
      <c r="A167" s="109" t="s">
        <v>462</v>
      </c>
      <c r="B167" s="108" t="s">
        <v>1816</v>
      </c>
      <c r="C167" s="105" t="s">
        <v>1815</v>
      </c>
      <c r="D167" s="107">
        <v>413.79</v>
      </c>
      <c r="E167" s="101"/>
    </row>
    <row r="168" spans="1:5" s="163" customFormat="1">
      <c r="A168" s="109" t="s">
        <v>462</v>
      </c>
      <c r="B168" s="108" t="s">
        <v>1817</v>
      </c>
      <c r="C168" s="108" t="s">
        <v>751</v>
      </c>
      <c r="D168" s="107">
        <v>557</v>
      </c>
      <c r="E168" s="101"/>
    </row>
    <row r="169" spans="1:5" s="163" customFormat="1">
      <c r="A169" s="109" t="s">
        <v>462</v>
      </c>
      <c r="B169" s="108" t="s">
        <v>1818</v>
      </c>
      <c r="C169" s="108" t="s">
        <v>453</v>
      </c>
      <c r="D169" s="107">
        <v>3479.44</v>
      </c>
      <c r="E169" s="101"/>
    </row>
    <row r="170" spans="1:5" s="163" customFormat="1">
      <c r="A170" s="109" t="s">
        <v>462</v>
      </c>
      <c r="B170" s="108" t="s">
        <v>1819</v>
      </c>
      <c r="C170" s="108" t="s">
        <v>780</v>
      </c>
      <c r="D170" s="107">
        <v>2806</v>
      </c>
      <c r="E170" s="101"/>
    </row>
    <row r="171" spans="1:5" s="163" customFormat="1">
      <c r="A171" s="109" t="s">
        <v>462</v>
      </c>
      <c r="B171" s="108" t="s">
        <v>1820</v>
      </c>
      <c r="C171" s="108" t="s">
        <v>643</v>
      </c>
      <c r="D171" s="107">
        <v>3318.4</v>
      </c>
      <c r="E171" s="101"/>
    </row>
    <row r="172" spans="1:5" s="163" customFormat="1">
      <c r="A172" s="109" t="s">
        <v>462</v>
      </c>
      <c r="B172" s="108" t="s">
        <v>1821</v>
      </c>
      <c r="C172" s="108" t="s">
        <v>769</v>
      </c>
      <c r="D172" s="107">
        <v>1950.78</v>
      </c>
      <c r="E172" s="101"/>
    </row>
    <row r="173" spans="1:5" s="167" customFormat="1">
      <c r="A173" s="109" t="s">
        <v>462</v>
      </c>
      <c r="B173" s="108" t="s">
        <v>1822</v>
      </c>
      <c r="C173" s="108" t="s">
        <v>770</v>
      </c>
      <c r="D173" s="107">
        <v>2684</v>
      </c>
      <c r="E173" s="166"/>
    </row>
    <row r="174" spans="1:5" s="163" customFormat="1">
      <c r="A174" s="109" t="s">
        <v>462</v>
      </c>
      <c r="B174" s="108" t="s">
        <v>1823</v>
      </c>
      <c r="C174" s="108" t="s">
        <v>1824</v>
      </c>
      <c r="D174" s="107">
        <v>3247.2</v>
      </c>
      <c r="E174" s="101"/>
    </row>
    <row r="175" spans="1:5" s="163" customFormat="1">
      <c r="A175" s="109" t="s">
        <v>462</v>
      </c>
      <c r="B175" s="108" t="s">
        <v>1825</v>
      </c>
      <c r="C175" s="108" t="s">
        <v>910</v>
      </c>
      <c r="D175" s="107">
        <v>3318.4</v>
      </c>
      <c r="E175" s="101"/>
    </row>
    <row r="176" spans="1:5" s="163" customFormat="1">
      <c r="A176" s="109" t="s">
        <v>509</v>
      </c>
      <c r="B176" s="108" t="s">
        <v>1826</v>
      </c>
      <c r="C176" s="108" t="s">
        <v>1548</v>
      </c>
      <c r="D176" s="107">
        <v>630</v>
      </c>
      <c r="E176" s="101"/>
    </row>
    <row r="177" spans="1:5" s="167" customFormat="1">
      <c r="A177" s="109" t="s">
        <v>509</v>
      </c>
      <c r="B177" s="108" t="s">
        <v>1827</v>
      </c>
      <c r="C177" s="108" t="s">
        <v>728</v>
      </c>
      <c r="D177" s="107">
        <v>3299.01</v>
      </c>
      <c r="E177" s="166"/>
    </row>
    <row r="178" spans="1:5" s="167" customFormat="1">
      <c r="A178" s="109" t="s">
        <v>462</v>
      </c>
      <c r="B178" s="108" t="s">
        <v>1828</v>
      </c>
      <c r="C178" s="108" t="s">
        <v>16</v>
      </c>
      <c r="D178" s="107">
        <v>996.44</v>
      </c>
      <c r="E178" s="166"/>
    </row>
    <row r="179" spans="1:5" s="163" customFormat="1">
      <c r="A179" s="109" t="s">
        <v>509</v>
      </c>
      <c r="B179" s="108" t="s">
        <v>1829</v>
      </c>
      <c r="C179" s="171" t="s">
        <v>1551</v>
      </c>
      <c r="D179" s="107">
        <v>1237</v>
      </c>
      <c r="E179" s="101"/>
    </row>
    <row r="180" spans="1:5" s="163" customFormat="1">
      <c r="A180" s="109" t="s">
        <v>462</v>
      </c>
      <c r="B180" s="108" t="s">
        <v>1830</v>
      </c>
      <c r="C180" s="108" t="s">
        <v>747</v>
      </c>
      <c r="D180" s="107">
        <v>663.68</v>
      </c>
      <c r="E180" s="101"/>
    </row>
    <row r="181" spans="1:5" s="167" customFormat="1">
      <c r="A181" s="109" t="s">
        <v>462</v>
      </c>
      <c r="B181" s="108" t="s">
        <v>1831</v>
      </c>
      <c r="C181" s="108" t="s">
        <v>747</v>
      </c>
      <c r="D181" s="107">
        <v>663.68</v>
      </c>
      <c r="E181" s="166"/>
    </row>
    <row r="182" spans="1:5" s="163" customFormat="1">
      <c r="A182" s="109" t="s">
        <v>509</v>
      </c>
      <c r="B182" s="108" t="s">
        <v>1832</v>
      </c>
      <c r="C182" s="108" t="s">
        <v>702</v>
      </c>
      <c r="D182" s="107">
        <v>2869.44</v>
      </c>
      <c r="E182" s="101"/>
    </row>
    <row r="183" spans="1:5" s="163" customFormat="1">
      <c r="A183" s="109" t="s">
        <v>509</v>
      </c>
      <c r="B183" s="108" t="s">
        <v>1833</v>
      </c>
      <c r="C183" s="108" t="s">
        <v>1549</v>
      </c>
      <c r="D183" s="107">
        <v>942.43</v>
      </c>
      <c r="E183" s="101"/>
    </row>
    <row r="184" spans="1:5" s="163" customFormat="1">
      <c r="A184" s="109" t="s">
        <v>462</v>
      </c>
      <c r="B184" s="108" t="s">
        <v>1835</v>
      </c>
      <c r="C184" s="108" t="s">
        <v>706</v>
      </c>
      <c r="D184" s="107">
        <v>1645.17</v>
      </c>
      <c r="E184" s="101"/>
    </row>
    <row r="185" spans="1:5" s="167" customFormat="1">
      <c r="A185" s="109" t="s">
        <v>462</v>
      </c>
      <c r="B185" s="108" t="s">
        <v>1834</v>
      </c>
      <c r="C185" s="108" t="s">
        <v>772</v>
      </c>
      <c r="D185" s="107">
        <v>1157.78</v>
      </c>
      <c r="E185" s="166"/>
    </row>
    <row r="186" spans="1:5" s="167" customFormat="1">
      <c r="A186" s="109" t="s">
        <v>462</v>
      </c>
      <c r="B186" s="108" t="s">
        <v>1836</v>
      </c>
      <c r="C186" s="108" t="s">
        <v>748</v>
      </c>
      <c r="D186" s="107">
        <v>2269.1999999999998</v>
      </c>
      <c r="E186" s="166"/>
    </row>
    <row r="187" spans="1:5" s="163" customFormat="1">
      <c r="A187" s="109" t="s">
        <v>509</v>
      </c>
      <c r="B187" s="108" t="s">
        <v>1837</v>
      </c>
      <c r="C187" s="108" t="s">
        <v>1550</v>
      </c>
      <c r="D187" s="107">
        <v>942.43</v>
      </c>
      <c r="E187" s="101"/>
    </row>
    <row r="188" spans="1:5" s="167" customFormat="1">
      <c r="A188" s="109" t="s">
        <v>462</v>
      </c>
      <c r="B188" s="108" t="s">
        <v>1838</v>
      </c>
      <c r="C188" s="105" t="s">
        <v>729</v>
      </c>
      <c r="D188" s="107">
        <v>640.96</v>
      </c>
      <c r="E188" s="166"/>
    </row>
    <row r="189" spans="1:5" s="163" customFormat="1">
      <c r="A189" s="109" t="s">
        <v>462</v>
      </c>
      <c r="B189" s="108" t="s">
        <v>1839</v>
      </c>
      <c r="C189" s="105" t="s">
        <v>1553</v>
      </c>
      <c r="D189" s="107">
        <v>1021.76</v>
      </c>
      <c r="E189" s="101"/>
    </row>
    <row r="190" spans="1:5" s="163" customFormat="1">
      <c r="A190" s="109" t="s">
        <v>509</v>
      </c>
      <c r="B190" s="108" t="s">
        <v>1841</v>
      </c>
      <c r="C190" s="105" t="s">
        <v>1840</v>
      </c>
      <c r="D190" s="107">
        <v>742.61</v>
      </c>
      <c r="E190" s="101"/>
    </row>
    <row r="191" spans="1:5" s="163" customFormat="1">
      <c r="A191" s="109" t="s">
        <v>509</v>
      </c>
      <c r="B191" s="108" t="s">
        <v>1842</v>
      </c>
      <c r="C191" s="105" t="s">
        <v>1840</v>
      </c>
      <c r="D191" s="107">
        <v>861</v>
      </c>
      <c r="E191" s="101"/>
    </row>
    <row r="192" spans="1:5" s="167" customFormat="1">
      <c r="A192" s="109" t="s">
        <v>462</v>
      </c>
      <c r="B192" s="108" t="s">
        <v>1843</v>
      </c>
      <c r="C192" s="105" t="s">
        <v>1844</v>
      </c>
      <c r="D192" s="107">
        <v>1648.2</v>
      </c>
      <c r="E192" s="166"/>
    </row>
    <row r="193" spans="1:5" s="163" customFormat="1">
      <c r="A193" s="109" t="s">
        <v>509</v>
      </c>
      <c r="B193" s="108" t="s">
        <v>1845</v>
      </c>
      <c r="C193" s="108" t="s">
        <v>1846</v>
      </c>
      <c r="D193" s="107">
        <v>1157.9000000000001</v>
      </c>
      <c r="E193" s="101"/>
    </row>
    <row r="194" spans="1:5" s="163" customFormat="1">
      <c r="A194" s="109" t="s">
        <v>509</v>
      </c>
      <c r="B194" s="108" t="s">
        <v>1847</v>
      </c>
      <c r="C194" s="108" t="s">
        <v>1846</v>
      </c>
      <c r="D194" s="107">
        <v>929</v>
      </c>
      <c r="E194" s="101"/>
    </row>
    <row r="195" spans="1:5" s="163" customFormat="1">
      <c r="A195" s="109" t="s">
        <v>509</v>
      </c>
      <c r="B195" s="108" t="s">
        <v>1848</v>
      </c>
      <c r="C195" s="108" t="s">
        <v>1846</v>
      </c>
      <c r="D195" s="107">
        <v>929</v>
      </c>
      <c r="E195" s="101"/>
    </row>
    <row r="196" spans="1:5" s="163" customFormat="1">
      <c r="A196" s="109" t="s">
        <v>509</v>
      </c>
      <c r="B196" s="108" t="s">
        <v>1849</v>
      </c>
      <c r="C196" s="108" t="s">
        <v>1846</v>
      </c>
      <c r="D196" s="107">
        <v>929</v>
      </c>
      <c r="E196" s="101"/>
    </row>
    <row r="197" spans="1:5" s="163" customFormat="1">
      <c r="A197" s="109" t="s">
        <v>509</v>
      </c>
      <c r="B197" s="108" t="s">
        <v>1850</v>
      </c>
      <c r="C197" s="108" t="s">
        <v>1846</v>
      </c>
      <c r="D197" s="107">
        <v>3490</v>
      </c>
      <c r="E197" s="101"/>
    </row>
    <row r="198" spans="1:5" s="167" customFormat="1">
      <c r="A198" s="109" t="s">
        <v>462</v>
      </c>
      <c r="B198" s="108" t="s">
        <v>1851</v>
      </c>
      <c r="C198" s="108" t="s">
        <v>1852</v>
      </c>
      <c r="D198" s="107">
        <v>1610</v>
      </c>
      <c r="E198" s="166"/>
    </row>
    <row r="199" spans="1:5" s="163" customFormat="1">
      <c r="A199" s="109" t="s">
        <v>462</v>
      </c>
      <c r="B199" s="108" t="s">
        <v>1853</v>
      </c>
      <c r="C199" s="108" t="s">
        <v>1854</v>
      </c>
      <c r="D199" s="107">
        <v>360</v>
      </c>
      <c r="E199" s="101"/>
    </row>
    <row r="200" spans="1:5" s="163" customFormat="1">
      <c r="A200" s="109"/>
      <c r="B200" s="108"/>
      <c r="C200" s="105"/>
      <c r="D200" s="107"/>
      <c r="E200" s="101"/>
    </row>
    <row r="201" spans="1:5" ht="15">
      <c r="A201" s="101"/>
      <c r="B201" s="94"/>
      <c r="D201" s="97">
        <f>SUM(D9:D200)</f>
        <v>326620.37000000005</v>
      </c>
    </row>
    <row r="202" spans="1:5">
      <c r="A202" s="101"/>
      <c r="B202" s="94"/>
      <c r="D202" s="93"/>
    </row>
  </sheetData>
  <autoFilter ref="A8:D200">
    <sortState ref="A15:D434">
      <sortCondition sortBy="fontColor" ref="B14:B433" dxfId="0"/>
    </sortState>
  </autoFilter>
  <phoneticPr fontId="1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3:I9"/>
  <sheetViews>
    <sheetView workbookViewId="0">
      <selection activeCell="P11" sqref="P11"/>
    </sheetView>
  </sheetViews>
  <sheetFormatPr defaultRowHeight="12.75"/>
  <cols>
    <col min="2" max="2" width="49.28515625" customWidth="1"/>
    <col min="3" max="3" width="11.140625" customWidth="1"/>
    <col min="4" max="4" width="13.7109375" customWidth="1"/>
    <col min="5" max="5" width="10.140625" customWidth="1"/>
    <col min="6" max="6" width="13.42578125" customWidth="1"/>
    <col min="8" max="8" width="13.7109375" customWidth="1"/>
    <col min="9" max="9" width="12.85546875" customWidth="1"/>
  </cols>
  <sheetData>
    <row r="3" spans="2:9" ht="15.75">
      <c r="B3" s="218" t="s">
        <v>1878</v>
      </c>
    </row>
    <row r="5" spans="2:9" ht="38.25">
      <c r="B5" s="219" t="s">
        <v>1879</v>
      </c>
      <c r="C5" s="220" t="s">
        <v>1880</v>
      </c>
      <c r="D5" s="220" t="s">
        <v>1881</v>
      </c>
      <c r="E5" s="220" t="s">
        <v>1882</v>
      </c>
      <c r="F5" s="221" t="s">
        <v>1883</v>
      </c>
      <c r="G5" s="227" t="s">
        <v>1895</v>
      </c>
      <c r="H5" s="228" t="s">
        <v>1896</v>
      </c>
      <c r="I5" s="229" t="s">
        <v>1897</v>
      </c>
    </row>
    <row r="6" spans="2:9">
      <c r="B6" s="222" t="s">
        <v>1878</v>
      </c>
      <c r="C6" s="222"/>
      <c r="D6" s="222"/>
      <c r="E6" s="222"/>
      <c r="F6" s="222"/>
      <c r="G6" s="222"/>
      <c r="H6" s="222"/>
      <c r="I6" s="222"/>
    </row>
    <row r="7" spans="2:9">
      <c r="B7" s="223" t="s">
        <v>1887</v>
      </c>
      <c r="C7" s="224" t="s">
        <v>1888</v>
      </c>
      <c r="D7" s="224" t="s">
        <v>1889</v>
      </c>
      <c r="E7" s="224" t="s">
        <v>673</v>
      </c>
      <c r="F7" s="225">
        <v>92.8</v>
      </c>
      <c r="G7" s="243">
        <v>2537</v>
      </c>
      <c r="H7" s="240">
        <v>1349</v>
      </c>
      <c r="I7" s="244">
        <f>F7*H7</f>
        <v>125187.2</v>
      </c>
    </row>
    <row r="8" spans="2:9">
      <c r="B8" s="223" t="s">
        <v>1890</v>
      </c>
      <c r="C8" s="224" t="s">
        <v>1888</v>
      </c>
      <c r="D8" s="224" t="s">
        <v>1889</v>
      </c>
      <c r="E8" s="224" t="s">
        <v>673</v>
      </c>
      <c r="F8" s="225">
        <v>299.75</v>
      </c>
      <c r="G8" s="243">
        <v>2537</v>
      </c>
      <c r="H8" s="240">
        <v>1349</v>
      </c>
      <c r="I8" s="244">
        <f>F8*H8</f>
        <v>404362.75</v>
      </c>
    </row>
    <row r="9" spans="2:9">
      <c r="B9" s="223" t="s">
        <v>1891</v>
      </c>
      <c r="C9" s="224" t="s">
        <v>1888</v>
      </c>
      <c r="D9" s="224" t="s">
        <v>1889</v>
      </c>
      <c r="E9" s="224" t="s">
        <v>673</v>
      </c>
      <c r="F9" s="224">
        <v>78.72</v>
      </c>
      <c r="G9" s="243">
        <v>2537</v>
      </c>
      <c r="H9" s="240">
        <v>1349</v>
      </c>
      <c r="I9" s="244">
        <f>F9*H9</f>
        <v>106193.28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C4:Q100"/>
  <sheetViews>
    <sheetView tabSelected="1" topLeftCell="B4" zoomScaleNormal="100" workbookViewId="0">
      <selection activeCell="P36" sqref="P36"/>
    </sheetView>
  </sheetViews>
  <sheetFormatPr defaultRowHeight="12.75"/>
  <cols>
    <col min="1" max="1" width="7.85546875" style="128" customWidth="1"/>
    <col min="2" max="2" width="7.5703125" style="128" customWidth="1"/>
    <col min="3" max="3" width="48.85546875" style="128" customWidth="1"/>
    <col min="4" max="4" width="11.42578125" style="128" hidden="1" customWidth="1"/>
    <col min="5" max="5" width="13.28515625" style="128" hidden="1" customWidth="1"/>
    <col min="6" max="6" width="13.140625" style="128" hidden="1" customWidth="1"/>
    <col min="7" max="7" width="16.140625" style="128" hidden="1" customWidth="1"/>
    <col min="8" max="8" width="11.42578125" style="128" customWidth="1"/>
    <col min="9" max="9" width="13.5703125" style="128" customWidth="1"/>
    <col min="10" max="10" width="13.5703125" style="298" customWidth="1"/>
    <col min="11" max="11" width="13.140625" style="128" customWidth="1"/>
    <col min="12" max="12" width="13.85546875" style="128" customWidth="1"/>
    <col min="13" max="13" width="17.85546875" style="268" bestFit="1" customWidth="1"/>
    <col min="14" max="14" width="17" style="128" bestFit="1" customWidth="1"/>
    <col min="15" max="15" width="11.7109375" style="128" bestFit="1" customWidth="1"/>
    <col min="16" max="16" width="17" style="128" bestFit="1" customWidth="1"/>
    <col min="17" max="17" width="17.140625" style="128" bestFit="1" customWidth="1"/>
    <col min="18" max="256" width="9.140625" style="128"/>
    <col min="257" max="257" width="7.85546875" style="128" customWidth="1"/>
    <col min="258" max="258" width="7.5703125" style="128" customWidth="1"/>
    <col min="259" max="259" width="48.85546875" style="128" customWidth="1"/>
    <col min="260" max="263" width="0" style="128" hidden="1" customWidth="1"/>
    <col min="264" max="264" width="11.42578125" style="128" customWidth="1"/>
    <col min="265" max="266" width="13.5703125" style="128" customWidth="1"/>
    <col min="267" max="267" width="11.85546875" style="128" customWidth="1"/>
    <col min="268" max="268" width="13.85546875" style="128" customWidth="1"/>
    <col min="269" max="269" width="17.85546875" style="128" bestFit="1" customWidth="1"/>
    <col min="270" max="270" width="17" style="128" bestFit="1" customWidth="1"/>
    <col min="271" max="271" width="11.7109375" style="128" bestFit="1" customWidth="1"/>
    <col min="272" max="272" width="17" style="128" bestFit="1" customWidth="1"/>
    <col min="273" max="273" width="17.140625" style="128" bestFit="1" customWidth="1"/>
    <col min="274" max="512" width="9.140625" style="128"/>
    <col min="513" max="513" width="7.85546875" style="128" customWidth="1"/>
    <col min="514" max="514" width="7.5703125" style="128" customWidth="1"/>
    <col min="515" max="515" width="48.85546875" style="128" customWidth="1"/>
    <col min="516" max="519" width="0" style="128" hidden="1" customWidth="1"/>
    <col min="520" max="520" width="11.42578125" style="128" customWidth="1"/>
    <col min="521" max="522" width="13.5703125" style="128" customWidth="1"/>
    <col min="523" max="523" width="11.85546875" style="128" customWidth="1"/>
    <col min="524" max="524" width="13.85546875" style="128" customWidth="1"/>
    <col min="525" max="525" width="17.85546875" style="128" bestFit="1" customWidth="1"/>
    <col min="526" max="526" width="17" style="128" bestFit="1" customWidth="1"/>
    <col min="527" max="527" width="11.7109375" style="128" bestFit="1" customWidth="1"/>
    <col min="528" max="528" width="17" style="128" bestFit="1" customWidth="1"/>
    <col min="529" max="529" width="17.140625" style="128" bestFit="1" customWidth="1"/>
    <col min="530" max="768" width="9.140625" style="128"/>
    <col min="769" max="769" width="7.85546875" style="128" customWidth="1"/>
    <col min="770" max="770" width="7.5703125" style="128" customWidth="1"/>
    <col min="771" max="771" width="48.85546875" style="128" customWidth="1"/>
    <col min="772" max="775" width="0" style="128" hidden="1" customWidth="1"/>
    <col min="776" max="776" width="11.42578125" style="128" customWidth="1"/>
    <col min="777" max="778" width="13.5703125" style="128" customWidth="1"/>
    <col min="779" max="779" width="11.85546875" style="128" customWidth="1"/>
    <col min="780" max="780" width="13.85546875" style="128" customWidth="1"/>
    <col min="781" max="781" width="17.85546875" style="128" bestFit="1" customWidth="1"/>
    <col min="782" max="782" width="17" style="128" bestFit="1" customWidth="1"/>
    <col min="783" max="783" width="11.7109375" style="128" bestFit="1" customWidth="1"/>
    <col min="784" max="784" width="17" style="128" bestFit="1" customWidth="1"/>
    <col min="785" max="785" width="17.140625" style="128" bestFit="1" customWidth="1"/>
    <col min="786" max="1024" width="9.140625" style="128"/>
    <col min="1025" max="1025" width="7.85546875" style="128" customWidth="1"/>
    <col min="1026" max="1026" width="7.5703125" style="128" customWidth="1"/>
    <col min="1027" max="1027" width="48.85546875" style="128" customWidth="1"/>
    <col min="1028" max="1031" width="0" style="128" hidden="1" customWidth="1"/>
    <col min="1032" max="1032" width="11.42578125" style="128" customWidth="1"/>
    <col min="1033" max="1034" width="13.5703125" style="128" customWidth="1"/>
    <col min="1035" max="1035" width="11.85546875" style="128" customWidth="1"/>
    <col min="1036" max="1036" width="13.85546875" style="128" customWidth="1"/>
    <col min="1037" max="1037" width="17.85546875" style="128" bestFit="1" customWidth="1"/>
    <col min="1038" max="1038" width="17" style="128" bestFit="1" customWidth="1"/>
    <col min="1039" max="1039" width="11.7109375" style="128" bestFit="1" customWidth="1"/>
    <col min="1040" max="1040" width="17" style="128" bestFit="1" customWidth="1"/>
    <col min="1041" max="1041" width="17.140625" style="128" bestFit="1" customWidth="1"/>
    <col min="1042" max="1280" width="9.140625" style="128"/>
    <col min="1281" max="1281" width="7.85546875" style="128" customWidth="1"/>
    <col min="1282" max="1282" width="7.5703125" style="128" customWidth="1"/>
    <col min="1283" max="1283" width="48.85546875" style="128" customWidth="1"/>
    <col min="1284" max="1287" width="0" style="128" hidden="1" customWidth="1"/>
    <col min="1288" max="1288" width="11.42578125" style="128" customWidth="1"/>
    <col min="1289" max="1290" width="13.5703125" style="128" customWidth="1"/>
    <col min="1291" max="1291" width="11.85546875" style="128" customWidth="1"/>
    <col min="1292" max="1292" width="13.85546875" style="128" customWidth="1"/>
    <col min="1293" max="1293" width="17.85546875" style="128" bestFit="1" customWidth="1"/>
    <col min="1294" max="1294" width="17" style="128" bestFit="1" customWidth="1"/>
    <col min="1295" max="1295" width="11.7109375" style="128" bestFit="1" customWidth="1"/>
    <col min="1296" max="1296" width="17" style="128" bestFit="1" customWidth="1"/>
    <col min="1297" max="1297" width="17.140625" style="128" bestFit="1" customWidth="1"/>
    <col min="1298" max="1536" width="9.140625" style="128"/>
    <col min="1537" max="1537" width="7.85546875" style="128" customWidth="1"/>
    <col min="1538" max="1538" width="7.5703125" style="128" customWidth="1"/>
    <col min="1539" max="1539" width="48.85546875" style="128" customWidth="1"/>
    <col min="1540" max="1543" width="0" style="128" hidden="1" customWidth="1"/>
    <col min="1544" max="1544" width="11.42578125" style="128" customWidth="1"/>
    <col min="1545" max="1546" width="13.5703125" style="128" customWidth="1"/>
    <col min="1547" max="1547" width="11.85546875" style="128" customWidth="1"/>
    <col min="1548" max="1548" width="13.85546875" style="128" customWidth="1"/>
    <col min="1549" max="1549" width="17.85546875" style="128" bestFit="1" customWidth="1"/>
    <col min="1550" max="1550" width="17" style="128" bestFit="1" customWidth="1"/>
    <col min="1551" max="1551" width="11.7109375" style="128" bestFit="1" customWidth="1"/>
    <col min="1552" max="1552" width="17" style="128" bestFit="1" customWidth="1"/>
    <col min="1553" max="1553" width="17.140625" style="128" bestFit="1" customWidth="1"/>
    <col min="1554" max="1792" width="9.140625" style="128"/>
    <col min="1793" max="1793" width="7.85546875" style="128" customWidth="1"/>
    <col min="1794" max="1794" width="7.5703125" style="128" customWidth="1"/>
    <col min="1795" max="1795" width="48.85546875" style="128" customWidth="1"/>
    <col min="1796" max="1799" width="0" style="128" hidden="1" customWidth="1"/>
    <col min="1800" max="1800" width="11.42578125" style="128" customWidth="1"/>
    <col min="1801" max="1802" width="13.5703125" style="128" customWidth="1"/>
    <col min="1803" max="1803" width="11.85546875" style="128" customWidth="1"/>
    <col min="1804" max="1804" width="13.85546875" style="128" customWidth="1"/>
    <col min="1805" max="1805" width="17.85546875" style="128" bestFit="1" customWidth="1"/>
    <col min="1806" max="1806" width="17" style="128" bestFit="1" customWidth="1"/>
    <col min="1807" max="1807" width="11.7109375" style="128" bestFit="1" customWidth="1"/>
    <col min="1808" max="1808" width="17" style="128" bestFit="1" customWidth="1"/>
    <col min="1809" max="1809" width="17.140625" style="128" bestFit="1" customWidth="1"/>
    <col min="1810" max="2048" width="9.140625" style="128"/>
    <col min="2049" max="2049" width="7.85546875" style="128" customWidth="1"/>
    <col min="2050" max="2050" width="7.5703125" style="128" customWidth="1"/>
    <col min="2051" max="2051" width="48.85546875" style="128" customWidth="1"/>
    <col min="2052" max="2055" width="0" style="128" hidden="1" customWidth="1"/>
    <col min="2056" max="2056" width="11.42578125" style="128" customWidth="1"/>
    <col min="2057" max="2058" width="13.5703125" style="128" customWidth="1"/>
    <col min="2059" max="2059" width="11.85546875" style="128" customWidth="1"/>
    <col min="2060" max="2060" width="13.85546875" style="128" customWidth="1"/>
    <col min="2061" max="2061" width="17.85546875" style="128" bestFit="1" customWidth="1"/>
    <col min="2062" max="2062" width="17" style="128" bestFit="1" customWidth="1"/>
    <col min="2063" max="2063" width="11.7109375" style="128" bestFit="1" customWidth="1"/>
    <col min="2064" max="2064" width="17" style="128" bestFit="1" customWidth="1"/>
    <col min="2065" max="2065" width="17.140625" style="128" bestFit="1" customWidth="1"/>
    <col min="2066" max="2304" width="9.140625" style="128"/>
    <col min="2305" max="2305" width="7.85546875" style="128" customWidth="1"/>
    <col min="2306" max="2306" width="7.5703125" style="128" customWidth="1"/>
    <col min="2307" max="2307" width="48.85546875" style="128" customWidth="1"/>
    <col min="2308" max="2311" width="0" style="128" hidden="1" customWidth="1"/>
    <col min="2312" max="2312" width="11.42578125" style="128" customWidth="1"/>
    <col min="2313" max="2314" width="13.5703125" style="128" customWidth="1"/>
    <col min="2315" max="2315" width="11.85546875" style="128" customWidth="1"/>
    <col min="2316" max="2316" width="13.85546875" style="128" customWidth="1"/>
    <col min="2317" max="2317" width="17.85546875" style="128" bestFit="1" customWidth="1"/>
    <col min="2318" max="2318" width="17" style="128" bestFit="1" customWidth="1"/>
    <col min="2319" max="2319" width="11.7109375" style="128" bestFit="1" customWidth="1"/>
    <col min="2320" max="2320" width="17" style="128" bestFit="1" customWidth="1"/>
    <col min="2321" max="2321" width="17.140625" style="128" bestFit="1" customWidth="1"/>
    <col min="2322" max="2560" width="9.140625" style="128"/>
    <col min="2561" max="2561" width="7.85546875" style="128" customWidth="1"/>
    <col min="2562" max="2562" width="7.5703125" style="128" customWidth="1"/>
    <col min="2563" max="2563" width="48.85546875" style="128" customWidth="1"/>
    <col min="2564" max="2567" width="0" style="128" hidden="1" customWidth="1"/>
    <col min="2568" max="2568" width="11.42578125" style="128" customWidth="1"/>
    <col min="2569" max="2570" width="13.5703125" style="128" customWidth="1"/>
    <col min="2571" max="2571" width="11.85546875" style="128" customWidth="1"/>
    <col min="2572" max="2572" width="13.85546875" style="128" customWidth="1"/>
    <col min="2573" max="2573" width="17.85546875" style="128" bestFit="1" customWidth="1"/>
    <col min="2574" max="2574" width="17" style="128" bestFit="1" customWidth="1"/>
    <col min="2575" max="2575" width="11.7109375" style="128" bestFit="1" customWidth="1"/>
    <col min="2576" max="2576" width="17" style="128" bestFit="1" customWidth="1"/>
    <col min="2577" max="2577" width="17.140625" style="128" bestFit="1" customWidth="1"/>
    <col min="2578" max="2816" width="9.140625" style="128"/>
    <col min="2817" max="2817" width="7.85546875" style="128" customWidth="1"/>
    <col min="2818" max="2818" width="7.5703125" style="128" customWidth="1"/>
    <col min="2819" max="2819" width="48.85546875" style="128" customWidth="1"/>
    <col min="2820" max="2823" width="0" style="128" hidden="1" customWidth="1"/>
    <col min="2824" max="2824" width="11.42578125" style="128" customWidth="1"/>
    <col min="2825" max="2826" width="13.5703125" style="128" customWidth="1"/>
    <col min="2827" max="2827" width="11.85546875" style="128" customWidth="1"/>
    <col min="2828" max="2828" width="13.85546875" style="128" customWidth="1"/>
    <col min="2829" max="2829" width="17.85546875" style="128" bestFit="1" customWidth="1"/>
    <col min="2830" max="2830" width="17" style="128" bestFit="1" customWidth="1"/>
    <col min="2831" max="2831" width="11.7109375" style="128" bestFit="1" customWidth="1"/>
    <col min="2832" max="2832" width="17" style="128" bestFit="1" customWidth="1"/>
    <col min="2833" max="2833" width="17.140625" style="128" bestFit="1" customWidth="1"/>
    <col min="2834" max="3072" width="9.140625" style="128"/>
    <col min="3073" max="3073" width="7.85546875" style="128" customWidth="1"/>
    <col min="3074" max="3074" width="7.5703125" style="128" customWidth="1"/>
    <col min="3075" max="3075" width="48.85546875" style="128" customWidth="1"/>
    <col min="3076" max="3079" width="0" style="128" hidden="1" customWidth="1"/>
    <col min="3080" max="3080" width="11.42578125" style="128" customWidth="1"/>
    <col min="3081" max="3082" width="13.5703125" style="128" customWidth="1"/>
    <col min="3083" max="3083" width="11.85546875" style="128" customWidth="1"/>
    <col min="3084" max="3084" width="13.85546875" style="128" customWidth="1"/>
    <col min="3085" max="3085" width="17.85546875" style="128" bestFit="1" customWidth="1"/>
    <col min="3086" max="3086" width="17" style="128" bestFit="1" customWidth="1"/>
    <col min="3087" max="3087" width="11.7109375" style="128" bestFit="1" customWidth="1"/>
    <col min="3088" max="3088" width="17" style="128" bestFit="1" customWidth="1"/>
    <col min="3089" max="3089" width="17.140625" style="128" bestFit="1" customWidth="1"/>
    <col min="3090" max="3328" width="9.140625" style="128"/>
    <col min="3329" max="3329" width="7.85546875" style="128" customWidth="1"/>
    <col min="3330" max="3330" width="7.5703125" style="128" customWidth="1"/>
    <col min="3331" max="3331" width="48.85546875" style="128" customWidth="1"/>
    <col min="3332" max="3335" width="0" style="128" hidden="1" customWidth="1"/>
    <col min="3336" max="3336" width="11.42578125" style="128" customWidth="1"/>
    <col min="3337" max="3338" width="13.5703125" style="128" customWidth="1"/>
    <col min="3339" max="3339" width="11.85546875" style="128" customWidth="1"/>
    <col min="3340" max="3340" width="13.85546875" style="128" customWidth="1"/>
    <col min="3341" max="3341" width="17.85546875" style="128" bestFit="1" customWidth="1"/>
    <col min="3342" max="3342" width="17" style="128" bestFit="1" customWidth="1"/>
    <col min="3343" max="3343" width="11.7109375" style="128" bestFit="1" customWidth="1"/>
    <col min="3344" max="3344" width="17" style="128" bestFit="1" customWidth="1"/>
    <col min="3345" max="3345" width="17.140625" style="128" bestFit="1" customWidth="1"/>
    <col min="3346" max="3584" width="9.140625" style="128"/>
    <col min="3585" max="3585" width="7.85546875" style="128" customWidth="1"/>
    <col min="3586" max="3586" width="7.5703125" style="128" customWidth="1"/>
    <col min="3587" max="3587" width="48.85546875" style="128" customWidth="1"/>
    <col min="3588" max="3591" width="0" style="128" hidden="1" customWidth="1"/>
    <col min="3592" max="3592" width="11.42578125" style="128" customWidth="1"/>
    <col min="3593" max="3594" width="13.5703125" style="128" customWidth="1"/>
    <col min="3595" max="3595" width="11.85546875" style="128" customWidth="1"/>
    <col min="3596" max="3596" width="13.85546875" style="128" customWidth="1"/>
    <col min="3597" max="3597" width="17.85546875" style="128" bestFit="1" customWidth="1"/>
    <col min="3598" max="3598" width="17" style="128" bestFit="1" customWidth="1"/>
    <col min="3599" max="3599" width="11.7109375" style="128" bestFit="1" customWidth="1"/>
    <col min="3600" max="3600" width="17" style="128" bestFit="1" customWidth="1"/>
    <col min="3601" max="3601" width="17.140625" style="128" bestFit="1" customWidth="1"/>
    <col min="3602" max="3840" width="9.140625" style="128"/>
    <col min="3841" max="3841" width="7.85546875" style="128" customWidth="1"/>
    <col min="3842" max="3842" width="7.5703125" style="128" customWidth="1"/>
    <col min="3843" max="3843" width="48.85546875" style="128" customWidth="1"/>
    <col min="3844" max="3847" width="0" style="128" hidden="1" customWidth="1"/>
    <col min="3848" max="3848" width="11.42578125" style="128" customWidth="1"/>
    <col min="3849" max="3850" width="13.5703125" style="128" customWidth="1"/>
    <col min="3851" max="3851" width="11.85546875" style="128" customWidth="1"/>
    <col min="3852" max="3852" width="13.85546875" style="128" customWidth="1"/>
    <col min="3853" max="3853" width="17.85546875" style="128" bestFit="1" customWidth="1"/>
    <col min="3854" max="3854" width="17" style="128" bestFit="1" customWidth="1"/>
    <col min="3855" max="3855" width="11.7109375" style="128" bestFit="1" customWidth="1"/>
    <col min="3856" max="3856" width="17" style="128" bestFit="1" customWidth="1"/>
    <col min="3857" max="3857" width="17.140625" style="128" bestFit="1" customWidth="1"/>
    <col min="3858" max="4096" width="9.140625" style="128"/>
    <col min="4097" max="4097" width="7.85546875" style="128" customWidth="1"/>
    <col min="4098" max="4098" width="7.5703125" style="128" customWidth="1"/>
    <col min="4099" max="4099" width="48.85546875" style="128" customWidth="1"/>
    <col min="4100" max="4103" width="0" style="128" hidden="1" customWidth="1"/>
    <col min="4104" max="4104" width="11.42578125" style="128" customWidth="1"/>
    <col min="4105" max="4106" width="13.5703125" style="128" customWidth="1"/>
    <col min="4107" max="4107" width="11.85546875" style="128" customWidth="1"/>
    <col min="4108" max="4108" width="13.85546875" style="128" customWidth="1"/>
    <col min="4109" max="4109" width="17.85546875" style="128" bestFit="1" customWidth="1"/>
    <col min="4110" max="4110" width="17" style="128" bestFit="1" customWidth="1"/>
    <col min="4111" max="4111" width="11.7109375" style="128" bestFit="1" customWidth="1"/>
    <col min="4112" max="4112" width="17" style="128" bestFit="1" customWidth="1"/>
    <col min="4113" max="4113" width="17.140625" style="128" bestFit="1" customWidth="1"/>
    <col min="4114" max="4352" width="9.140625" style="128"/>
    <col min="4353" max="4353" width="7.85546875" style="128" customWidth="1"/>
    <col min="4354" max="4354" width="7.5703125" style="128" customWidth="1"/>
    <col min="4355" max="4355" width="48.85546875" style="128" customWidth="1"/>
    <col min="4356" max="4359" width="0" style="128" hidden="1" customWidth="1"/>
    <col min="4360" max="4360" width="11.42578125" style="128" customWidth="1"/>
    <col min="4361" max="4362" width="13.5703125" style="128" customWidth="1"/>
    <col min="4363" max="4363" width="11.85546875" style="128" customWidth="1"/>
    <col min="4364" max="4364" width="13.85546875" style="128" customWidth="1"/>
    <col min="4365" max="4365" width="17.85546875" style="128" bestFit="1" customWidth="1"/>
    <col min="4366" max="4366" width="17" style="128" bestFit="1" customWidth="1"/>
    <col min="4367" max="4367" width="11.7109375" style="128" bestFit="1" customWidth="1"/>
    <col min="4368" max="4368" width="17" style="128" bestFit="1" customWidth="1"/>
    <col min="4369" max="4369" width="17.140625" style="128" bestFit="1" customWidth="1"/>
    <col min="4370" max="4608" width="9.140625" style="128"/>
    <col min="4609" max="4609" width="7.85546875" style="128" customWidth="1"/>
    <col min="4610" max="4610" width="7.5703125" style="128" customWidth="1"/>
    <col min="4611" max="4611" width="48.85546875" style="128" customWidth="1"/>
    <col min="4612" max="4615" width="0" style="128" hidden="1" customWidth="1"/>
    <col min="4616" max="4616" width="11.42578125" style="128" customWidth="1"/>
    <col min="4617" max="4618" width="13.5703125" style="128" customWidth="1"/>
    <col min="4619" max="4619" width="11.85546875" style="128" customWidth="1"/>
    <col min="4620" max="4620" width="13.85546875" style="128" customWidth="1"/>
    <col min="4621" max="4621" width="17.85546875" style="128" bestFit="1" customWidth="1"/>
    <col min="4622" max="4622" width="17" style="128" bestFit="1" customWidth="1"/>
    <col min="4623" max="4623" width="11.7109375" style="128" bestFit="1" customWidth="1"/>
    <col min="4624" max="4624" width="17" style="128" bestFit="1" customWidth="1"/>
    <col min="4625" max="4625" width="17.140625" style="128" bestFit="1" customWidth="1"/>
    <col min="4626" max="4864" width="9.140625" style="128"/>
    <col min="4865" max="4865" width="7.85546875" style="128" customWidth="1"/>
    <col min="4866" max="4866" width="7.5703125" style="128" customWidth="1"/>
    <col min="4867" max="4867" width="48.85546875" style="128" customWidth="1"/>
    <col min="4868" max="4871" width="0" style="128" hidden="1" customWidth="1"/>
    <col min="4872" max="4872" width="11.42578125" style="128" customWidth="1"/>
    <col min="4873" max="4874" width="13.5703125" style="128" customWidth="1"/>
    <col min="4875" max="4875" width="11.85546875" style="128" customWidth="1"/>
    <col min="4876" max="4876" width="13.85546875" style="128" customWidth="1"/>
    <col min="4877" max="4877" width="17.85546875" style="128" bestFit="1" customWidth="1"/>
    <col min="4878" max="4878" width="17" style="128" bestFit="1" customWidth="1"/>
    <col min="4879" max="4879" width="11.7109375" style="128" bestFit="1" customWidth="1"/>
    <col min="4880" max="4880" width="17" style="128" bestFit="1" customWidth="1"/>
    <col min="4881" max="4881" width="17.140625" style="128" bestFit="1" customWidth="1"/>
    <col min="4882" max="5120" width="9.140625" style="128"/>
    <col min="5121" max="5121" width="7.85546875" style="128" customWidth="1"/>
    <col min="5122" max="5122" width="7.5703125" style="128" customWidth="1"/>
    <col min="5123" max="5123" width="48.85546875" style="128" customWidth="1"/>
    <col min="5124" max="5127" width="0" style="128" hidden="1" customWidth="1"/>
    <col min="5128" max="5128" width="11.42578125" style="128" customWidth="1"/>
    <col min="5129" max="5130" width="13.5703125" style="128" customWidth="1"/>
    <col min="5131" max="5131" width="11.85546875" style="128" customWidth="1"/>
    <col min="5132" max="5132" width="13.85546875" style="128" customWidth="1"/>
    <col min="5133" max="5133" width="17.85546875" style="128" bestFit="1" customWidth="1"/>
    <col min="5134" max="5134" width="17" style="128" bestFit="1" customWidth="1"/>
    <col min="5135" max="5135" width="11.7109375" style="128" bestFit="1" customWidth="1"/>
    <col min="5136" max="5136" width="17" style="128" bestFit="1" customWidth="1"/>
    <col min="5137" max="5137" width="17.140625" style="128" bestFit="1" customWidth="1"/>
    <col min="5138" max="5376" width="9.140625" style="128"/>
    <col min="5377" max="5377" width="7.85546875" style="128" customWidth="1"/>
    <col min="5378" max="5378" width="7.5703125" style="128" customWidth="1"/>
    <col min="5379" max="5379" width="48.85546875" style="128" customWidth="1"/>
    <col min="5380" max="5383" width="0" style="128" hidden="1" customWidth="1"/>
    <col min="5384" max="5384" width="11.42578125" style="128" customWidth="1"/>
    <col min="5385" max="5386" width="13.5703125" style="128" customWidth="1"/>
    <col min="5387" max="5387" width="11.85546875" style="128" customWidth="1"/>
    <col min="5388" max="5388" width="13.85546875" style="128" customWidth="1"/>
    <col min="5389" max="5389" width="17.85546875" style="128" bestFit="1" customWidth="1"/>
    <col min="5390" max="5390" width="17" style="128" bestFit="1" customWidth="1"/>
    <col min="5391" max="5391" width="11.7109375" style="128" bestFit="1" customWidth="1"/>
    <col min="5392" max="5392" width="17" style="128" bestFit="1" customWidth="1"/>
    <col min="5393" max="5393" width="17.140625" style="128" bestFit="1" customWidth="1"/>
    <col min="5394" max="5632" width="9.140625" style="128"/>
    <col min="5633" max="5633" width="7.85546875" style="128" customWidth="1"/>
    <col min="5634" max="5634" width="7.5703125" style="128" customWidth="1"/>
    <col min="5635" max="5635" width="48.85546875" style="128" customWidth="1"/>
    <col min="5636" max="5639" width="0" style="128" hidden="1" customWidth="1"/>
    <col min="5640" max="5640" width="11.42578125" style="128" customWidth="1"/>
    <col min="5641" max="5642" width="13.5703125" style="128" customWidth="1"/>
    <col min="5643" max="5643" width="11.85546875" style="128" customWidth="1"/>
    <col min="5644" max="5644" width="13.85546875" style="128" customWidth="1"/>
    <col min="5645" max="5645" width="17.85546875" style="128" bestFit="1" customWidth="1"/>
    <col min="5646" max="5646" width="17" style="128" bestFit="1" customWidth="1"/>
    <col min="5647" max="5647" width="11.7109375" style="128" bestFit="1" customWidth="1"/>
    <col min="5648" max="5648" width="17" style="128" bestFit="1" customWidth="1"/>
    <col min="5649" max="5649" width="17.140625" style="128" bestFit="1" customWidth="1"/>
    <col min="5650" max="5888" width="9.140625" style="128"/>
    <col min="5889" max="5889" width="7.85546875" style="128" customWidth="1"/>
    <col min="5890" max="5890" width="7.5703125" style="128" customWidth="1"/>
    <col min="5891" max="5891" width="48.85546875" style="128" customWidth="1"/>
    <col min="5892" max="5895" width="0" style="128" hidden="1" customWidth="1"/>
    <col min="5896" max="5896" width="11.42578125" style="128" customWidth="1"/>
    <col min="5897" max="5898" width="13.5703125" style="128" customWidth="1"/>
    <col min="5899" max="5899" width="11.85546875" style="128" customWidth="1"/>
    <col min="5900" max="5900" width="13.85546875" style="128" customWidth="1"/>
    <col min="5901" max="5901" width="17.85546875" style="128" bestFit="1" customWidth="1"/>
    <col min="5902" max="5902" width="17" style="128" bestFit="1" customWidth="1"/>
    <col min="5903" max="5903" width="11.7109375" style="128" bestFit="1" customWidth="1"/>
    <col min="5904" max="5904" width="17" style="128" bestFit="1" customWidth="1"/>
    <col min="5905" max="5905" width="17.140625" style="128" bestFit="1" customWidth="1"/>
    <col min="5906" max="6144" width="9.140625" style="128"/>
    <col min="6145" max="6145" width="7.85546875" style="128" customWidth="1"/>
    <col min="6146" max="6146" width="7.5703125" style="128" customWidth="1"/>
    <col min="6147" max="6147" width="48.85546875" style="128" customWidth="1"/>
    <col min="6148" max="6151" width="0" style="128" hidden="1" customWidth="1"/>
    <col min="6152" max="6152" width="11.42578125" style="128" customWidth="1"/>
    <col min="6153" max="6154" width="13.5703125" style="128" customWidth="1"/>
    <col min="6155" max="6155" width="11.85546875" style="128" customWidth="1"/>
    <col min="6156" max="6156" width="13.85546875" style="128" customWidth="1"/>
    <col min="6157" max="6157" width="17.85546875" style="128" bestFit="1" customWidth="1"/>
    <col min="6158" max="6158" width="17" style="128" bestFit="1" customWidth="1"/>
    <col min="6159" max="6159" width="11.7109375" style="128" bestFit="1" customWidth="1"/>
    <col min="6160" max="6160" width="17" style="128" bestFit="1" customWidth="1"/>
    <col min="6161" max="6161" width="17.140625" style="128" bestFit="1" customWidth="1"/>
    <col min="6162" max="6400" width="9.140625" style="128"/>
    <col min="6401" max="6401" width="7.85546875" style="128" customWidth="1"/>
    <col min="6402" max="6402" width="7.5703125" style="128" customWidth="1"/>
    <col min="6403" max="6403" width="48.85546875" style="128" customWidth="1"/>
    <col min="6404" max="6407" width="0" style="128" hidden="1" customWidth="1"/>
    <col min="6408" max="6408" width="11.42578125" style="128" customWidth="1"/>
    <col min="6409" max="6410" width="13.5703125" style="128" customWidth="1"/>
    <col min="6411" max="6411" width="11.85546875" style="128" customWidth="1"/>
    <col min="6412" max="6412" width="13.85546875" style="128" customWidth="1"/>
    <col min="6413" max="6413" width="17.85546875" style="128" bestFit="1" customWidth="1"/>
    <col min="6414" max="6414" width="17" style="128" bestFit="1" customWidth="1"/>
    <col min="6415" max="6415" width="11.7109375" style="128" bestFit="1" customWidth="1"/>
    <col min="6416" max="6416" width="17" style="128" bestFit="1" customWidth="1"/>
    <col min="6417" max="6417" width="17.140625" style="128" bestFit="1" customWidth="1"/>
    <col min="6418" max="6656" width="9.140625" style="128"/>
    <col min="6657" max="6657" width="7.85546875" style="128" customWidth="1"/>
    <col min="6658" max="6658" width="7.5703125" style="128" customWidth="1"/>
    <col min="6659" max="6659" width="48.85546875" style="128" customWidth="1"/>
    <col min="6660" max="6663" width="0" style="128" hidden="1" customWidth="1"/>
    <col min="6664" max="6664" width="11.42578125" style="128" customWidth="1"/>
    <col min="6665" max="6666" width="13.5703125" style="128" customWidth="1"/>
    <col min="6667" max="6667" width="11.85546875" style="128" customWidth="1"/>
    <col min="6668" max="6668" width="13.85546875" style="128" customWidth="1"/>
    <col min="6669" max="6669" width="17.85546875" style="128" bestFit="1" customWidth="1"/>
    <col min="6670" max="6670" width="17" style="128" bestFit="1" customWidth="1"/>
    <col min="6671" max="6671" width="11.7109375" style="128" bestFit="1" customWidth="1"/>
    <col min="6672" max="6672" width="17" style="128" bestFit="1" customWidth="1"/>
    <col min="6673" max="6673" width="17.140625" style="128" bestFit="1" customWidth="1"/>
    <col min="6674" max="6912" width="9.140625" style="128"/>
    <col min="6913" max="6913" width="7.85546875" style="128" customWidth="1"/>
    <col min="6914" max="6914" width="7.5703125" style="128" customWidth="1"/>
    <col min="6915" max="6915" width="48.85546875" style="128" customWidth="1"/>
    <col min="6916" max="6919" width="0" style="128" hidden="1" customWidth="1"/>
    <col min="6920" max="6920" width="11.42578125" style="128" customWidth="1"/>
    <col min="6921" max="6922" width="13.5703125" style="128" customWidth="1"/>
    <col min="6923" max="6923" width="11.85546875" style="128" customWidth="1"/>
    <col min="6924" max="6924" width="13.85546875" style="128" customWidth="1"/>
    <col min="6925" max="6925" width="17.85546875" style="128" bestFit="1" customWidth="1"/>
    <col min="6926" max="6926" width="17" style="128" bestFit="1" customWidth="1"/>
    <col min="6927" max="6927" width="11.7109375" style="128" bestFit="1" customWidth="1"/>
    <col min="6928" max="6928" width="17" style="128" bestFit="1" customWidth="1"/>
    <col min="6929" max="6929" width="17.140625" style="128" bestFit="1" customWidth="1"/>
    <col min="6930" max="7168" width="9.140625" style="128"/>
    <col min="7169" max="7169" width="7.85546875" style="128" customWidth="1"/>
    <col min="7170" max="7170" width="7.5703125" style="128" customWidth="1"/>
    <col min="7171" max="7171" width="48.85546875" style="128" customWidth="1"/>
    <col min="7172" max="7175" width="0" style="128" hidden="1" customWidth="1"/>
    <col min="7176" max="7176" width="11.42578125" style="128" customWidth="1"/>
    <col min="7177" max="7178" width="13.5703125" style="128" customWidth="1"/>
    <col min="7179" max="7179" width="11.85546875" style="128" customWidth="1"/>
    <col min="7180" max="7180" width="13.85546875" style="128" customWidth="1"/>
    <col min="7181" max="7181" width="17.85546875" style="128" bestFit="1" customWidth="1"/>
    <col min="7182" max="7182" width="17" style="128" bestFit="1" customWidth="1"/>
    <col min="7183" max="7183" width="11.7109375" style="128" bestFit="1" customWidth="1"/>
    <col min="7184" max="7184" width="17" style="128" bestFit="1" customWidth="1"/>
    <col min="7185" max="7185" width="17.140625" style="128" bestFit="1" customWidth="1"/>
    <col min="7186" max="7424" width="9.140625" style="128"/>
    <col min="7425" max="7425" width="7.85546875" style="128" customWidth="1"/>
    <col min="7426" max="7426" width="7.5703125" style="128" customWidth="1"/>
    <col min="7427" max="7427" width="48.85546875" style="128" customWidth="1"/>
    <col min="7428" max="7431" width="0" style="128" hidden="1" customWidth="1"/>
    <col min="7432" max="7432" width="11.42578125" style="128" customWidth="1"/>
    <col min="7433" max="7434" width="13.5703125" style="128" customWidth="1"/>
    <col min="7435" max="7435" width="11.85546875" style="128" customWidth="1"/>
    <col min="7436" max="7436" width="13.85546875" style="128" customWidth="1"/>
    <col min="7437" max="7437" width="17.85546875" style="128" bestFit="1" customWidth="1"/>
    <col min="7438" max="7438" width="17" style="128" bestFit="1" customWidth="1"/>
    <col min="7439" max="7439" width="11.7109375" style="128" bestFit="1" customWidth="1"/>
    <col min="7440" max="7440" width="17" style="128" bestFit="1" customWidth="1"/>
    <col min="7441" max="7441" width="17.140625" style="128" bestFit="1" customWidth="1"/>
    <col min="7442" max="7680" width="9.140625" style="128"/>
    <col min="7681" max="7681" width="7.85546875" style="128" customWidth="1"/>
    <col min="7682" max="7682" width="7.5703125" style="128" customWidth="1"/>
    <col min="7683" max="7683" width="48.85546875" style="128" customWidth="1"/>
    <col min="7684" max="7687" width="0" style="128" hidden="1" customWidth="1"/>
    <col min="7688" max="7688" width="11.42578125" style="128" customWidth="1"/>
    <col min="7689" max="7690" width="13.5703125" style="128" customWidth="1"/>
    <col min="7691" max="7691" width="11.85546875" style="128" customWidth="1"/>
    <col min="7692" max="7692" width="13.85546875" style="128" customWidth="1"/>
    <col min="7693" max="7693" width="17.85546875" style="128" bestFit="1" customWidth="1"/>
    <col min="7694" max="7694" width="17" style="128" bestFit="1" customWidth="1"/>
    <col min="7695" max="7695" width="11.7109375" style="128" bestFit="1" customWidth="1"/>
    <col min="7696" max="7696" width="17" style="128" bestFit="1" customWidth="1"/>
    <col min="7697" max="7697" width="17.140625" style="128" bestFit="1" customWidth="1"/>
    <col min="7698" max="7936" width="9.140625" style="128"/>
    <col min="7937" max="7937" width="7.85546875" style="128" customWidth="1"/>
    <col min="7938" max="7938" width="7.5703125" style="128" customWidth="1"/>
    <col min="7939" max="7939" width="48.85546875" style="128" customWidth="1"/>
    <col min="7940" max="7943" width="0" style="128" hidden="1" customWidth="1"/>
    <col min="7944" max="7944" width="11.42578125" style="128" customWidth="1"/>
    <col min="7945" max="7946" width="13.5703125" style="128" customWidth="1"/>
    <col min="7947" max="7947" width="11.85546875" style="128" customWidth="1"/>
    <col min="7948" max="7948" width="13.85546875" style="128" customWidth="1"/>
    <col min="7949" max="7949" width="17.85546875" style="128" bestFit="1" customWidth="1"/>
    <col min="7950" max="7950" width="17" style="128" bestFit="1" customWidth="1"/>
    <col min="7951" max="7951" width="11.7109375" style="128" bestFit="1" customWidth="1"/>
    <col min="7952" max="7952" width="17" style="128" bestFit="1" customWidth="1"/>
    <col min="7953" max="7953" width="17.140625" style="128" bestFit="1" customWidth="1"/>
    <col min="7954" max="8192" width="9.140625" style="128"/>
    <col min="8193" max="8193" width="7.85546875" style="128" customWidth="1"/>
    <col min="8194" max="8194" width="7.5703125" style="128" customWidth="1"/>
    <col min="8195" max="8195" width="48.85546875" style="128" customWidth="1"/>
    <col min="8196" max="8199" width="0" style="128" hidden="1" customWidth="1"/>
    <col min="8200" max="8200" width="11.42578125" style="128" customWidth="1"/>
    <col min="8201" max="8202" width="13.5703125" style="128" customWidth="1"/>
    <col min="8203" max="8203" width="11.85546875" style="128" customWidth="1"/>
    <col min="8204" max="8204" width="13.85546875" style="128" customWidth="1"/>
    <col min="8205" max="8205" width="17.85546875" style="128" bestFit="1" customWidth="1"/>
    <col min="8206" max="8206" width="17" style="128" bestFit="1" customWidth="1"/>
    <col min="8207" max="8207" width="11.7109375" style="128" bestFit="1" customWidth="1"/>
    <col min="8208" max="8208" width="17" style="128" bestFit="1" customWidth="1"/>
    <col min="8209" max="8209" width="17.140625" style="128" bestFit="1" customWidth="1"/>
    <col min="8210" max="8448" width="9.140625" style="128"/>
    <col min="8449" max="8449" width="7.85546875" style="128" customWidth="1"/>
    <col min="8450" max="8450" width="7.5703125" style="128" customWidth="1"/>
    <col min="8451" max="8451" width="48.85546875" style="128" customWidth="1"/>
    <col min="8452" max="8455" width="0" style="128" hidden="1" customWidth="1"/>
    <col min="8456" max="8456" width="11.42578125" style="128" customWidth="1"/>
    <col min="8457" max="8458" width="13.5703125" style="128" customWidth="1"/>
    <col min="8459" max="8459" width="11.85546875" style="128" customWidth="1"/>
    <col min="8460" max="8460" width="13.85546875" style="128" customWidth="1"/>
    <col min="8461" max="8461" width="17.85546875" style="128" bestFit="1" customWidth="1"/>
    <col min="8462" max="8462" width="17" style="128" bestFit="1" customWidth="1"/>
    <col min="8463" max="8463" width="11.7109375" style="128" bestFit="1" customWidth="1"/>
    <col min="8464" max="8464" width="17" style="128" bestFit="1" customWidth="1"/>
    <col min="8465" max="8465" width="17.140625" style="128" bestFit="1" customWidth="1"/>
    <col min="8466" max="8704" width="9.140625" style="128"/>
    <col min="8705" max="8705" width="7.85546875" style="128" customWidth="1"/>
    <col min="8706" max="8706" width="7.5703125" style="128" customWidth="1"/>
    <col min="8707" max="8707" width="48.85546875" style="128" customWidth="1"/>
    <col min="8708" max="8711" width="0" style="128" hidden="1" customWidth="1"/>
    <col min="8712" max="8712" width="11.42578125" style="128" customWidth="1"/>
    <col min="8713" max="8714" width="13.5703125" style="128" customWidth="1"/>
    <col min="8715" max="8715" width="11.85546875" style="128" customWidth="1"/>
    <col min="8716" max="8716" width="13.85546875" style="128" customWidth="1"/>
    <col min="8717" max="8717" width="17.85546875" style="128" bestFit="1" customWidth="1"/>
    <col min="8718" max="8718" width="17" style="128" bestFit="1" customWidth="1"/>
    <col min="8719" max="8719" width="11.7109375" style="128" bestFit="1" customWidth="1"/>
    <col min="8720" max="8720" width="17" style="128" bestFit="1" customWidth="1"/>
    <col min="8721" max="8721" width="17.140625" style="128" bestFit="1" customWidth="1"/>
    <col min="8722" max="8960" width="9.140625" style="128"/>
    <col min="8961" max="8961" width="7.85546875" style="128" customWidth="1"/>
    <col min="8962" max="8962" width="7.5703125" style="128" customWidth="1"/>
    <col min="8963" max="8963" width="48.85546875" style="128" customWidth="1"/>
    <col min="8964" max="8967" width="0" style="128" hidden="1" customWidth="1"/>
    <col min="8968" max="8968" width="11.42578125" style="128" customWidth="1"/>
    <col min="8969" max="8970" width="13.5703125" style="128" customWidth="1"/>
    <col min="8971" max="8971" width="11.85546875" style="128" customWidth="1"/>
    <col min="8972" max="8972" width="13.85546875" style="128" customWidth="1"/>
    <col min="8973" max="8973" width="17.85546875" style="128" bestFit="1" customWidth="1"/>
    <col min="8974" max="8974" width="17" style="128" bestFit="1" customWidth="1"/>
    <col min="8975" max="8975" width="11.7109375" style="128" bestFit="1" customWidth="1"/>
    <col min="8976" max="8976" width="17" style="128" bestFit="1" customWidth="1"/>
    <col min="8977" max="8977" width="17.140625" style="128" bestFit="1" customWidth="1"/>
    <col min="8978" max="9216" width="9.140625" style="128"/>
    <col min="9217" max="9217" width="7.85546875" style="128" customWidth="1"/>
    <col min="9218" max="9218" width="7.5703125" style="128" customWidth="1"/>
    <col min="9219" max="9219" width="48.85546875" style="128" customWidth="1"/>
    <col min="9220" max="9223" width="0" style="128" hidden="1" customWidth="1"/>
    <col min="9224" max="9224" width="11.42578125" style="128" customWidth="1"/>
    <col min="9225" max="9226" width="13.5703125" style="128" customWidth="1"/>
    <col min="9227" max="9227" width="11.85546875" style="128" customWidth="1"/>
    <col min="9228" max="9228" width="13.85546875" style="128" customWidth="1"/>
    <col min="9229" max="9229" width="17.85546875" style="128" bestFit="1" customWidth="1"/>
    <col min="9230" max="9230" width="17" style="128" bestFit="1" customWidth="1"/>
    <col min="9231" max="9231" width="11.7109375" style="128" bestFit="1" customWidth="1"/>
    <col min="9232" max="9232" width="17" style="128" bestFit="1" customWidth="1"/>
    <col min="9233" max="9233" width="17.140625" style="128" bestFit="1" customWidth="1"/>
    <col min="9234" max="9472" width="9.140625" style="128"/>
    <col min="9473" max="9473" width="7.85546875" style="128" customWidth="1"/>
    <col min="9474" max="9474" width="7.5703125" style="128" customWidth="1"/>
    <col min="9475" max="9475" width="48.85546875" style="128" customWidth="1"/>
    <col min="9476" max="9479" width="0" style="128" hidden="1" customWidth="1"/>
    <col min="9480" max="9480" width="11.42578125" style="128" customWidth="1"/>
    <col min="9481" max="9482" width="13.5703125" style="128" customWidth="1"/>
    <col min="9483" max="9483" width="11.85546875" style="128" customWidth="1"/>
    <col min="9484" max="9484" width="13.85546875" style="128" customWidth="1"/>
    <col min="9485" max="9485" width="17.85546875" style="128" bestFit="1" customWidth="1"/>
    <col min="9486" max="9486" width="17" style="128" bestFit="1" customWidth="1"/>
    <col min="9487" max="9487" width="11.7109375" style="128" bestFit="1" customWidth="1"/>
    <col min="9488" max="9488" width="17" style="128" bestFit="1" customWidth="1"/>
    <col min="9489" max="9489" width="17.140625" style="128" bestFit="1" customWidth="1"/>
    <col min="9490" max="9728" width="9.140625" style="128"/>
    <col min="9729" max="9729" width="7.85546875" style="128" customWidth="1"/>
    <col min="9730" max="9730" width="7.5703125" style="128" customWidth="1"/>
    <col min="9731" max="9731" width="48.85546875" style="128" customWidth="1"/>
    <col min="9732" max="9735" width="0" style="128" hidden="1" customWidth="1"/>
    <col min="9736" max="9736" width="11.42578125" style="128" customWidth="1"/>
    <col min="9737" max="9738" width="13.5703125" style="128" customWidth="1"/>
    <col min="9739" max="9739" width="11.85546875" style="128" customWidth="1"/>
    <col min="9740" max="9740" width="13.85546875" style="128" customWidth="1"/>
    <col min="9741" max="9741" width="17.85546875" style="128" bestFit="1" customWidth="1"/>
    <col min="9742" max="9742" width="17" style="128" bestFit="1" customWidth="1"/>
    <col min="9743" max="9743" width="11.7109375" style="128" bestFit="1" customWidth="1"/>
    <col min="9744" max="9744" width="17" style="128" bestFit="1" customWidth="1"/>
    <col min="9745" max="9745" width="17.140625" style="128" bestFit="1" customWidth="1"/>
    <col min="9746" max="9984" width="9.140625" style="128"/>
    <col min="9985" max="9985" width="7.85546875" style="128" customWidth="1"/>
    <col min="9986" max="9986" width="7.5703125" style="128" customWidth="1"/>
    <col min="9987" max="9987" width="48.85546875" style="128" customWidth="1"/>
    <col min="9988" max="9991" width="0" style="128" hidden="1" customWidth="1"/>
    <col min="9992" max="9992" width="11.42578125" style="128" customWidth="1"/>
    <col min="9993" max="9994" width="13.5703125" style="128" customWidth="1"/>
    <col min="9995" max="9995" width="11.85546875" style="128" customWidth="1"/>
    <col min="9996" max="9996" width="13.85546875" style="128" customWidth="1"/>
    <col min="9997" max="9997" width="17.85546875" style="128" bestFit="1" customWidth="1"/>
    <col min="9998" max="9998" width="17" style="128" bestFit="1" customWidth="1"/>
    <col min="9999" max="9999" width="11.7109375" style="128" bestFit="1" customWidth="1"/>
    <col min="10000" max="10000" width="17" style="128" bestFit="1" customWidth="1"/>
    <col min="10001" max="10001" width="17.140625" style="128" bestFit="1" customWidth="1"/>
    <col min="10002" max="10240" width="9.140625" style="128"/>
    <col min="10241" max="10241" width="7.85546875" style="128" customWidth="1"/>
    <col min="10242" max="10242" width="7.5703125" style="128" customWidth="1"/>
    <col min="10243" max="10243" width="48.85546875" style="128" customWidth="1"/>
    <col min="10244" max="10247" width="0" style="128" hidden="1" customWidth="1"/>
    <col min="10248" max="10248" width="11.42578125" style="128" customWidth="1"/>
    <col min="10249" max="10250" width="13.5703125" style="128" customWidth="1"/>
    <col min="10251" max="10251" width="11.85546875" style="128" customWidth="1"/>
    <col min="10252" max="10252" width="13.85546875" style="128" customWidth="1"/>
    <col min="10253" max="10253" width="17.85546875" style="128" bestFit="1" customWidth="1"/>
    <col min="10254" max="10254" width="17" style="128" bestFit="1" customWidth="1"/>
    <col min="10255" max="10255" width="11.7109375" style="128" bestFit="1" customWidth="1"/>
    <col min="10256" max="10256" width="17" style="128" bestFit="1" customWidth="1"/>
    <col min="10257" max="10257" width="17.140625" style="128" bestFit="1" customWidth="1"/>
    <col min="10258" max="10496" width="9.140625" style="128"/>
    <col min="10497" max="10497" width="7.85546875" style="128" customWidth="1"/>
    <col min="10498" max="10498" width="7.5703125" style="128" customWidth="1"/>
    <col min="10499" max="10499" width="48.85546875" style="128" customWidth="1"/>
    <col min="10500" max="10503" width="0" style="128" hidden="1" customWidth="1"/>
    <col min="10504" max="10504" width="11.42578125" style="128" customWidth="1"/>
    <col min="10505" max="10506" width="13.5703125" style="128" customWidth="1"/>
    <col min="10507" max="10507" width="11.85546875" style="128" customWidth="1"/>
    <col min="10508" max="10508" width="13.85546875" style="128" customWidth="1"/>
    <col min="10509" max="10509" width="17.85546875" style="128" bestFit="1" customWidth="1"/>
    <col min="10510" max="10510" width="17" style="128" bestFit="1" customWidth="1"/>
    <col min="10511" max="10511" width="11.7109375" style="128" bestFit="1" customWidth="1"/>
    <col min="10512" max="10512" width="17" style="128" bestFit="1" customWidth="1"/>
    <col min="10513" max="10513" width="17.140625" style="128" bestFit="1" customWidth="1"/>
    <col min="10514" max="10752" width="9.140625" style="128"/>
    <col min="10753" max="10753" width="7.85546875" style="128" customWidth="1"/>
    <col min="10754" max="10754" width="7.5703125" style="128" customWidth="1"/>
    <col min="10755" max="10755" width="48.85546875" style="128" customWidth="1"/>
    <col min="10756" max="10759" width="0" style="128" hidden="1" customWidth="1"/>
    <col min="10760" max="10760" width="11.42578125" style="128" customWidth="1"/>
    <col min="10761" max="10762" width="13.5703125" style="128" customWidth="1"/>
    <col min="10763" max="10763" width="11.85546875" style="128" customWidth="1"/>
    <col min="10764" max="10764" width="13.85546875" style="128" customWidth="1"/>
    <col min="10765" max="10765" width="17.85546875" style="128" bestFit="1" customWidth="1"/>
    <col min="10766" max="10766" width="17" style="128" bestFit="1" customWidth="1"/>
    <col min="10767" max="10767" width="11.7109375" style="128" bestFit="1" customWidth="1"/>
    <col min="10768" max="10768" width="17" style="128" bestFit="1" customWidth="1"/>
    <col min="10769" max="10769" width="17.140625" style="128" bestFit="1" customWidth="1"/>
    <col min="10770" max="11008" width="9.140625" style="128"/>
    <col min="11009" max="11009" width="7.85546875" style="128" customWidth="1"/>
    <col min="11010" max="11010" width="7.5703125" style="128" customWidth="1"/>
    <col min="11011" max="11011" width="48.85546875" style="128" customWidth="1"/>
    <col min="11012" max="11015" width="0" style="128" hidden="1" customWidth="1"/>
    <col min="11016" max="11016" width="11.42578125" style="128" customWidth="1"/>
    <col min="11017" max="11018" width="13.5703125" style="128" customWidth="1"/>
    <col min="11019" max="11019" width="11.85546875" style="128" customWidth="1"/>
    <col min="11020" max="11020" width="13.85546875" style="128" customWidth="1"/>
    <col min="11021" max="11021" width="17.85546875" style="128" bestFit="1" customWidth="1"/>
    <col min="11022" max="11022" width="17" style="128" bestFit="1" customWidth="1"/>
    <col min="11023" max="11023" width="11.7109375" style="128" bestFit="1" customWidth="1"/>
    <col min="11024" max="11024" width="17" style="128" bestFit="1" customWidth="1"/>
    <col min="11025" max="11025" width="17.140625" style="128" bestFit="1" customWidth="1"/>
    <col min="11026" max="11264" width="9.140625" style="128"/>
    <col min="11265" max="11265" width="7.85546875" style="128" customWidth="1"/>
    <col min="11266" max="11266" width="7.5703125" style="128" customWidth="1"/>
    <col min="11267" max="11267" width="48.85546875" style="128" customWidth="1"/>
    <col min="11268" max="11271" width="0" style="128" hidden="1" customWidth="1"/>
    <col min="11272" max="11272" width="11.42578125" style="128" customWidth="1"/>
    <col min="11273" max="11274" width="13.5703125" style="128" customWidth="1"/>
    <col min="11275" max="11275" width="11.85546875" style="128" customWidth="1"/>
    <col min="11276" max="11276" width="13.85546875" style="128" customWidth="1"/>
    <col min="11277" max="11277" width="17.85546875" style="128" bestFit="1" customWidth="1"/>
    <col min="11278" max="11278" width="17" style="128" bestFit="1" customWidth="1"/>
    <col min="11279" max="11279" width="11.7109375" style="128" bestFit="1" customWidth="1"/>
    <col min="11280" max="11280" width="17" style="128" bestFit="1" customWidth="1"/>
    <col min="11281" max="11281" width="17.140625" style="128" bestFit="1" customWidth="1"/>
    <col min="11282" max="11520" width="9.140625" style="128"/>
    <col min="11521" max="11521" width="7.85546875" style="128" customWidth="1"/>
    <col min="11522" max="11522" width="7.5703125" style="128" customWidth="1"/>
    <col min="11523" max="11523" width="48.85546875" style="128" customWidth="1"/>
    <col min="11524" max="11527" width="0" style="128" hidden="1" customWidth="1"/>
    <col min="11528" max="11528" width="11.42578125" style="128" customWidth="1"/>
    <col min="11529" max="11530" width="13.5703125" style="128" customWidth="1"/>
    <col min="11531" max="11531" width="11.85546875" style="128" customWidth="1"/>
    <col min="11532" max="11532" width="13.85546875" style="128" customWidth="1"/>
    <col min="11533" max="11533" width="17.85546875" style="128" bestFit="1" customWidth="1"/>
    <col min="11534" max="11534" width="17" style="128" bestFit="1" customWidth="1"/>
    <col min="11535" max="11535" width="11.7109375" style="128" bestFit="1" customWidth="1"/>
    <col min="11536" max="11536" width="17" style="128" bestFit="1" customWidth="1"/>
    <col min="11537" max="11537" width="17.140625" style="128" bestFit="1" customWidth="1"/>
    <col min="11538" max="11776" width="9.140625" style="128"/>
    <col min="11777" max="11777" width="7.85546875" style="128" customWidth="1"/>
    <col min="11778" max="11778" width="7.5703125" style="128" customWidth="1"/>
    <col min="11779" max="11779" width="48.85546875" style="128" customWidth="1"/>
    <col min="11780" max="11783" width="0" style="128" hidden="1" customWidth="1"/>
    <col min="11784" max="11784" width="11.42578125" style="128" customWidth="1"/>
    <col min="11785" max="11786" width="13.5703125" style="128" customWidth="1"/>
    <col min="11787" max="11787" width="11.85546875" style="128" customWidth="1"/>
    <col min="11788" max="11788" width="13.85546875" style="128" customWidth="1"/>
    <col min="11789" max="11789" width="17.85546875" style="128" bestFit="1" customWidth="1"/>
    <col min="11790" max="11790" width="17" style="128" bestFit="1" customWidth="1"/>
    <col min="11791" max="11791" width="11.7109375" style="128" bestFit="1" customWidth="1"/>
    <col min="11792" max="11792" width="17" style="128" bestFit="1" customWidth="1"/>
    <col min="11793" max="11793" width="17.140625" style="128" bestFit="1" customWidth="1"/>
    <col min="11794" max="12032" width="9.140625" style="128"/>
    <col min="12033" max="12033" width="7.85546875" style="128" customWidth="1"/>
    <col min="12034" max="12034" width="7.5703125" style="128" customWidth="1"/>
    <col min="12035" max="12035" width="48.85546875" style="128" customWidth="1"/>
    <col min="12036" max="12039" width="0" style="128" hidden="1" customWidth="1"/>
    <col min="12040" max="12040" width="11.42578125" style="128" customWidth="1"/>
    <col min="12041" max="12042" width="13.5703125" style="128" customWidth="1"/>
    <col min="12043" max="12043" width="11.85546875" style="128" customWidth="1"/>
    <col min="12044" max="12044" width="13.85546875" style="128" customWidth="1"/>
    <col min="12045" max="12045" width="17.85546875" style="128" bestFit="1" customWidth="1"/>
    <col min="12046" max="12046" width="17" style="128" bestFit="1" customWidth="1"/>
    <col min="12047" max="12047" width="11.7109375" style="128" bestFit="1" customWidth="1"/>
    <col min="12048" max="12048" width="17" style="128" bestFit="1" customWidth="1"/>
    <col min="12049" max="12049" width="17.140625" style="128" bestFit="1" customWidth="1"/>
    <col min="12050" max="12288" width="9.140625" style="128"/>
    <col min="12289" max="12289" width="7.85546875" style="128" customWidth="1"/>
    <col min="12290" max="12290" width="7.5703125" style="128" customWidth="1"/>
    <col min="12291" max="12291" width="48.85546875" style="128" customWidth="1"/>
    <col min="12292" max="12295" width="0" style="128" hidden="1" customWidth="1"/>
    <col min="12296" max="12296" width="11.42578125" style="128" customWidth="1"/>
    <col min="12297" max="12298" width="13.5703125" style="128" customWidth="1"/>
    <col min="12299" max="12299" width="11.85546875" style="128" customWidth="1"/>
    <col min="12300" max="12300" width="13.85546875" style="128" customWidth="1"/>
    <col min="12301" max="12301" width="17.85546875" style="128" bestFit="1" customWidth="1"/>
    <col min="12302" max="12302" width="17" style="128" bestFit="1" customWidth="1"/>
    <col min="12303" max="12303" width="11.7109375" style="128" bestFit="1" customWidth="1"/>
    <col min="12304" max="12304" width="17" style="128" bestFit="1" customWidth="1"/>
    <col min="12305" max="12305" width="17.140625" style="128" bestFit="1" customWidth="1"/>
    <col min="12306" max="12544" width="9.140625" style="128"/>
    <col min="12545" max="12545" width="7.85546875" style="128" customWidth="1"/>
    <col min="12546" max="12546" width="7.5703125" style="128" customWidth="1"/>
    <col min="12547" max="12547" width="48.85546875" style="128" customWidth="1"/>
    <col min="12548" max="12551" width="0" style="128" hidden="1" customWidth="1"/>
    <col min="12552" max="12552" width="11.42578125" style="128" customWidth="1"/>
    <col min="12553" max="12554" width="13.5703125" style="128" customWidth="1"/>
    <col min="12555" max="12555" width="11.85546875" style="128" customWidth="1"/>
    <col min="12556" max="12556" width="13.85546875" style="128" customWidth="1"/>
    <col min="12557" max="12557" width="17.85546875" style="128" bestFit="1" customWidth="1"/>
    <col min="12558" max="12558" width="17" style="128" bestFit="1" customWidth="1"/>
    <col min="12559" max="12559" width="11.7109375" style="128" bestFit="1" customWidth="1"/>
    <col min="12560" max="12560" width="17" style="128" bestFit="1" customWidth="1"/>
    <col min="12561" max="12561" width="17.140625" style="128" bestFit="1" customWidth="1"/>
    <col min="12562" max="12800" width="9.140625" style="128"/>
    <col min="12801" max="12801" width="7.85546875" style="128" customWidth="1"/>
    <col min="12802" max="12802" width="7.5703125" style="128" customWidth="1"/>
    <col min="12803" max="12803" width="48.85546875" style="128" customWidth="1"/>
    <col min="12804" max="12807" width="0" style="128" hidden="1" customWidth="1"/>
    <col min="12808" max="12808" width="11.42578125" style="128" customWidth="1"/>
    <col min="12809" max="12810" width="13.5703125" style="128" customWidth="1"/>
    <col min="12811" max="12811" width="11.85546875" style="128" customWidth="1"/>
    <col min="12812" max="12812" width="13.85546875" style="128" customWidth="1"/>
    <col min="12813" max="12813" width="17.85546875" style="128" bestFit="1" customWidth="1"/>
    <col min="12814" max="12814" width="17" style="128" bestFit="1" customWidth="1"/>
    <col min="12815" max="12815" width="11.7109375" style="128" bestFit="1" customWidth="1"/>
    <col min="12816" max="12816" width="17" style="128" bestFit="1" customWidth="1"/>
    <col min="12817" max="12817" width="17.140625" style="128" bestFit="1" customWidth="1"/>
    <col min="12818" max="13056" width="9.140625" style="128"/>
    <col min="13057" max="13057" width="7.85546875" style="128" customWidth="1"/>
    <col min="13058" max="13058" width="7.5703125" style="128" customWidth="1"/>
    <col min="13059" max="13059" width="48.85546875" style="128" customWidth="1"/>
    <col min="13060" max="13063" width="0" style="128" hidden="1" customWidth="1"/>
    <col min="13064" max="13064" width="11.42578125" style="128" customWidth="1"/>
    <col min="13065" max="13066" width="13.5703125" style="128" customWidth="1"/>
    <col min="13067" max="13067" width="11.85546875" style="128" customWidth="1"/>
    <col min="13068" max="13068" width="13.85546875" style="128" customWidth="1"/>
    <col min="13069" max="13069" width="17.85546875" style="128" bestFit="1" customWidth="1"/>
    <col min="13070" max="13070" width="17" style="128" bestFit="1" customWidth="1"/>
    <col min="13071" max="13071" width="11.7109375" style="128" bestFit="1" customWidth="1"/>
    <col min="13072" max="13072" width="17" style="128" bestFit="1" customWidth="1"/>
    <col min="13073" max="13073" width="17.140625" style="128" bestFit="1" customWidth="1"/>
    <col min="13074" max="13312" width="9.140625" style="128"/>
    <col min="13313" max="13313" width="7.85546875" style="128" customWidth="1"/>
    <col min="13314" max="13314" width="7.5703125" style="128" customWidth="1"/>
    <col min="13315" max="13315" width="48.85546875" style="128" customWidth="1"/>
    <col min="13316" max="13319" width="0" style="128" hidden="1" customWidth="1"/>
    <col min="13320" max="13320" width="11.42578125" style="128" customWidth="1"/>
    <col min="13321" max="13322" width="13.5703125" style="128" customWidth="1"/>
    <col min="13323" max="13323" width="11.85546875" style="128" customWidth="1"/>
    <col min="13324" max="13324" width="13.85546875" style="128" customWidth="1"/>
    <col min="13325" max="13325" width="17.85546875" style="128" bestFit="1" customWidth="1"/>
    <col min="13326" max="13326" width="17" style="128" bestFit="1" customWidth="1"/>
    <col min="13327" max="13327" width="11.7109375" style="128" bestFit="1" customWidth="1"/>
    <col min="13328" max="13328" width="17" style="128" bestFit="1" customWidth="1"/>
    <col min="13329" max="13329" width="17.140625" style="128" bestFit="1" customWidth="1"/>
    <col min="13330" max="13568" width="9.140625" style="128"/>
    <col min="13569" max="13569" width="7.85546875" style="128" customWidth="1"/>
    <col min="13570" max="13570" width="7.5703125" style="128" customWidth="1"/>
    <col min="13571" max="13571" width="48.85546875" style="128" customWidth="1"/>
    <col min="13572" max="13575" width="0" style="128" hidden="1" customWidth="1"/>
    <col min="13576" max="13576" width="11.42578125" style="128" customWidth="1"/>
    <col min="13577" max="13578" width="13.5703125" style="128" customWidth="1"/>
    <col min="13579" max="13579" width="11.85546875" style="128" customWidth="1"/>
    <col min="13580" max="13580" width="13.85546875" style="128" customWidth="1"/>
    <col min="13581" max="13581" width="17.85546875" style="128" bestFit="1" customWidth="1"/>
    <col min="13582" max="13582" width="17" style="128" bestFit="1" customWidth="1"/>
    <col min="13583" max="13583" width="11.7109375" style="128" bestFit="1" customWidth="1"/>
    <col min="13584" max="13584" width="17" style="128" bestFit="1" customWidth="1"/>
    <col min="13585" max="13585" width="17.140625" style="128" bestFit="1" customWidth="1"/>
    <col min="13586" max="13824" width="9.140625" style="128"/>
    <col min="13825" max="13825" width="7.85546875" style="128" customWidth="1"/>
    <col min="13826" max="13826" width="7.5703125" style="128" customWidth="1"/>
    <col min="13827" max="13827" width="48.85546875" style="128" customWidth="1"/>
    <col min="13828" max="13831" width="0" style="128" hidden="1" customWidth="1"/>
    <col min="13832" max="13832" width="11.42578125" style="128" customWidth="1"/>
    <col min="13833" max="13834" width="13.5703125" style="128" customWidth="1"/>
    <col min="13835" max="13835" width="11.85546875" style="128" customWidth="1"/>
    <col min="13836" max="13836" width="13.85546875" style="128" customWidth="1"/>
    <col min="13837" max="13837" width="17.85546875" style="128" bestFit="1" customWidth="1"/>
    <col min="13838" max="13838" width="17" style="128" bestFit="1" customWidth="1"/>
    <col min="13839" max="13839" width="11.7109375" style="128" bestFit="1" customWidth="1"/>
    <col min="13840" max="13840" width="17" style="128" bestFit="1" customWidth="1"/>
    <col min="13841" max="13841" width="17.140625" style="128" bestFit="1" customWidth="1"/>
    <col min="13842" max="14080" width="9.140625" style="128"/>
    <col min="14081" max="14081" width="7.85546875" style="128" customWidth="1"/>
    <col min="14082" max="14082" width="7.5703125" style="128" customWidth="1"/>
    <col min="14083" max="14083" width="48.85546875" style="128" customWidth="1"/>
    <col min="14084" max="14087" width="0" style="128" hidden="1" customWidth="1"/>
    <col min="14088" max="14088" width="11.42578125" style="128" customWidth="1"/>
    <col min="14089" max="14090" width="13.5703125" style="128" customWidth="1"/>
    <col min="14091" max="14091" width="11.85546875" style="128" customWidth="1"/>
    <col min="14092" max="14092" width="13.85546875" style="128" customWidth="1"/>
    <col min="14093" max="14093" width="17.85546875" style="128" bestFit="1" customWidth="1"/>
    <col min="14094" max="14094" width="17" style="128" bestFit="1" customWidth="1"/>
    <col min="14095" max="14095" width="11.7109375" style="128" bestFit="1" customWidth="1"/>
    <col min="14096" max="14096" width="17" style="128" bestFit="1" customWidth="1"/>
    <col min="14097" max="14097" width="17.140625" style="128" bestFit="1" customWidth="1"/>
    <col min="14098" max="14336" width="9.140625" style="128"/>
    <col min="14337" max="14337" width="7.85546875" style="128" customWidth="1"/>
    <col min="14338" max="14338" width="7.5703125" style="128" customWidth="1"/>
    <col min="14339" max="14339" width="48.85546875" style="128" customWidth="1"/>
    <col min="14340" max="14343" width="0" style="128" hidden="1" customWidth="1"/>
    <col min="14344" max="14344" width="11.42578125" style="128" customWidth="1"/>
    <col min="14345" max="14346" width="13.5703125" style="128" customWidth="1"/>
    <col min="14347" max="14347" width="11.85546875" style="128" customWidth="1"/>
    <col min="14348" max="14348" width="13.85546875" style="128" customWidth="1"/>
    <col min="14349" max="14349" width="17.85546875" style="128" bestFit="1" customWidth="1"/>
    <col min="14350" max="14350" width="17" style="128" bestFit="1" customWidth="1"/>
    <col min="14351" max="14351" width="11.7109375" style="128" bestFit="1" customWidth="1"/>
    <col min="14352" max="14352" width="17" style="128" bestFit="1" customWidth="1"/>
    <col min="14353" max="14353" width="17.140625" style="128" bestFit="1" customWidth="1"/>
    <col min="14354" max="14592" width="9.140625" style="128"/>
    <col min="14593" max="14593" width="7.85546875" style="128" customWidth="1"/>
    <col min="14594" max="14594" width="7.5703125" style="128" customWidth="1"/>
    <col min="14595" max="14595" width="48.85546875" style="128" customWidth="1"/>
    <col min="14596" max="14599" width="0" style="128" hidden="1" customWidth="1"/>
    <col min="14600" max="14600" width="11.42578125" style="128" customWidth="1"/>
    <col min="14601" max="14602" width="13.5703125" style="128" customWidth="1"/>
    <col min="14603" max="14603" width="11.85546875" style="128" customWidth="1"/>
    <col min="14604" max="14604" width="13.85546875" style="128" customWidth="1"/>
    <col min="14605" max="14605" width="17.85546875" style="128" bestFit="1" customWidth="1"/>
    <col min="14606" max="14606" width="17" style="128" bestFit="1" customWidth="1"/>
    <col min="14607" max="14607" width="11.7109375" style="128" bestFit="1" customWidth="1"/>
    <col min="14608" max="14608" width="17" style="128" bestFit="1" customWidth="1"/>
    <col min="14609" max="14609" width="17.140625" style="128" bestFit="1" customWidth="1"/>
    <col min="14610" max="14848" width="9.140625" style="128"/>
    <col min="14849" max="14849" width="7.85546875" style="128" customWidth="1"/>
    <col min="14850" max="14850" width="7.5703125" style="128" customWidth="1"/>
    <col min="14851" max="14851" width="48.85546875" style="128" customWidth="1"/>
    <col min="14852" max="14855" width="0" style="128" hidden="1" customWidth="1"/>
    <col min="14856" max="14856" width="11.42578125" style="128" customWidth="1"/>
    <col min="14857" max="14858" width="13.5703125" style="128" customWidth="1"/>
    <col min="14859" max="14859" width="11.85546875" style="128" customWidth="1"/>
    <col min="14860" max="14860" width="13.85546875" style="128" customWidth="1"/>
    <col min="14861" max="14861" width="17.85546875" style="128" bestFit="1" customWidth="1"/>
    <col min="14862" max="14862" width="17" style="128" bestFit="1" customWidth="1"/>
    <col min="14863" max="14863" width="11.7109375" style="128" bestFit="1" customWidth="1"/>
    <col min="14864" max="14864" width="17" style="128" bestFit="1" customWidth="1"/>
    <col min="14865" max="14865" width="17.140625" style="128" bestFit="1" customWidth="1"/>
    <col min="14866" max="15104" width="9.140625" style="128"/>
    <col min="15105" max="15105" width="7.85546875" style="128" customWidth="1"/>
    <col min="15106" max="15106" width="7.5703125" style="128" customWidth="1"/>
    <col min="15107" max="15107" width="48.85546875" style="128" customWidth="1"/>
    <col min="15108" max="15111" width="0" style="128" hidden="1" customWidth="1"/>
    <col min="15112" max="15112" width="11.42578125" style="128" customWidth="1"/>
    <col min="15113" max="15114" width="13.5703125" style="128" customWidth="1"/>
    <col min="15115" max="15115" width="11.85546875" style="128" customWidth="1"/>
    <col min="15116" max="15116" width="13.85546875" style="128" customWidth="1"/>
    <col min="15117" max="15117" width="17.85546875" style="128" bestFit="1" customWidth="1"/>
    <col min="15118" max="15118" width="17" style="128" bestFit="1" customWidth="1"/>
    <col min="15119" max="15119" width="11.7109375" style="128" bestFit="1" customWidth="1"/>
    <col min="15120" max="15120" width="17" style="128" bestFit="1" customWidth="1"/>
    <col min="15121" max="15121" width="17.140625" style="128" bestFit="1" customWidth="1"/>
    <col min="15122" max="15360" width="9.140625" style="128"/>
    <col min="15361" max="15361" width="7.85546875" style="128" customWidth="1"/>
    <col min="15362" max="15362" width="7.5703125" style="128" customWidth="1"/>
    <col min="15363" max="15363" width="48.85546875" style="128" customWidth="1"/>
    <col min="15364" max="15367" width="0" style="128" hidden="1" customWidth="1"/>
    <col min="15368" max="15368" width="11.42578125" style="128" customWidth="1"/>
    <col min="15369" max="15370" width="13.5703125" style="128" customWidth="1"/>
    <col min="15371" max="15371" width="11.85546875" style="128" customWidth="1"/>
    <col min="15372" max="15372" width="13.85546875" style="128" customWidth="1"/>
    <col min="15373" max="15373" width="17.85546875" style="128" bestFit="1" customWidth="1"/>
    <col min="15374" max="15374" width="17" style="128" bestFit="1" customWidth="1"/>
    <col min="15375" max="15375" width="11.7109375" style="128" bestFit="1" customWidth="1"/>
    <col min="15376" max="15376" width="17" style="128" bestFit="1" customWidth="1"/>
    <col min="15377" max="15377" width="17.140625" style="128" bestFit="1" customWidth="1"/>
    <col min="15378" max="15616" width="9.140625" style="128"/>
    <col min="15617" max="15617" width="7.85546875" style="128" customWidth="1"/>
    <col min="15618" max="15618" width="7.5703125" style="128" customWidth="1"/>
    <col min="15619" max="15619" width="48.85546875" style="128" customWidth="1"/>
    <col min="15620" max="15623" width="0" style="128" hidden="1" customWidth="1"/>
    <col min="15624" max="15624" width="11.42578125" style="128" customWidth="1"/>
    <col min="15625" max="15626" width="13.5703125" style="128" customWidth="1"/>
    <col min="15627" max="15627" width="11.85546875" style="128" customWidth="1"/>
    <col min="15628" max="15628" width="13.85546875" style="128" customWidth="1"/>
    <col min="15629" max="15629" width="17.85546875" style="128" bestFit="1" customWidth="1"/>
    <col min="15630" max="15630" width="17" style="128" bestFit="1" customWidth="1"/>
    <col min="15631" max="15631" width="11.7109375" style="128" bestFit="1" customWidth="1"/>
    <col min="15632" max="15632" width="17" style="128" bestFit="1" customWidth="1"/>
    <col min="15633" max="15633" width="17.140625" style="128" bestFit="1" customWidth="1"/>
    <col min="15634" max="15872" width="9.140625" style="128"/>
    <col min="15873" max="15873" width="7.85546875" style="128" customWidth="1"/>
    <col min="15874" max="15874" width="7.5703125" style="128" customWidth="1"/>
    <col min="15875" max="15875" width="48.85546875" style="128" customWidth="1"/>
    <col min="15876" max="15879" width="0" style="128" hidden="1" customWidth="1"/>
    <col min="15880" max="15880" width="11.42578125" style="128" customWidth="1"/>
    <col min="15881" max="15882" width="13.5703125" style="128" customWidth="1"/>
    <col min="15883" max="15883" width="11.85546875" style="128" customWidth="1"/>
    <col min="15884" max="15884" width="13.85546875" style="128" customWidth="1"/>
    <col min="15885" max="15885" width="17.85546875" style="128" bestFit="1" customWidth="1"/>
    <col min="15886" max="15886" width="17" style="128" bestFit="1" customWidth="1"/>
    <col min="15887" max="15887" width="11.7109375" style="128" bestFit="1" customWidth="1"/>
    <col min="15888" max="15888" width="17" style="128" bestFit="1" customWidth="1"/>
    <col min="15889" max="15889" width="17.140625" style="128" bestFit="1" customWidth="1"/>
    <col min="15890" max="16128" width="9.140625" style="128"/>
    <col min="16129" max="16129" width="7.85546875" style="128" customWidth="1"/>
    <col min="16130" max="16130" width="7.5703125" style="128" customWidth="1"/>
    <col min="16131" max="16131" width="48.85546875" style="128" customWidth="1"/>
    <col min="16132" max="16135" width="0" style="128" hidden="1" customWidth="1"/>
    <col min="16136" max="16136" width="11.42578125" style="128" customWidth="1"/>
    <col min="16137" max="16138" width="13.5703125" style="128" customWidth="1"/>
    <col min="16139" max="16139" width="11.85546875" style="128" customWidth="1"/>
    <col min="16140" max="16140" width="13.85546875" style="128" customWidth="1"/>
    <col min="16141" max="16141" width="17.85546875" style="128" bestFit="1" customWidth="1"/>
    <col min="16142" max="16142" width="17" style="128" bestFit="1" customWidth="1"/>
    <col min="16143" max="16143" width="11.7109375" style="128" bestFit="1" customWidth="1"/>
    <col min="16144" max="16144" width="17" style="128" bestFit="1" customWidth="1"/>
    <col min="16145" max="16145" width="17.140625" style="128" bestFit="1" customWidth="1"/>
    <col min="16146" max="16384" width="9.140625" style="128"/>
  </cols>
  <sheetData>
    <row r="4" spans="3:16" s="226" customFormat="1" ht="66" customHeight="1">
      <c r="C4" s="219" t="s">
        <v>1879</v>
      </c>
      <c r="D4" s="220" t="s">
        <v>1880</v>
      </c>
      <c r="E4" s="220" t="s">
        <v>1881</v>
      </c>
      <c r="F4" s="220" t="s">
        <v>1893</v>
      </c>
      <c r="G4" s="220" t="s">
        <v>1894</v>
      </c>
      <c r="H4" s="220" t="s">
        <v>1882</v>
      </c>
      <c r="I4" s="221" t="s">
        <v>1883</v>
      </c>
      <c r="J4" s="227" t="s">
        <v>1895</v>
      </c>
      <c r="K4" s="228" t="s">
        <v>1896</v>
      </c>
      <c r="L4" s="229" t="s">
        <v>1897</v>
      </c>
      <c r="M4" s="230"/>
    </row>
    <row r="5" spans="3:16" s="231" customFormat="1">
      <c r="C5" s="232" t="s">
        <v>1898</v>
      </c>
      <c r="D5" s="233"/>
      <c r="E5" s="233"/>
      <c r="F5" s="233"/>
      <c r="G5" s="233"/>
      <c r="H5" s="233"/>
      <c r="I5" s="234"/>
      <c r="J5" s="235"/>
      <c r="K5" s="236"/>
      <c r="L5" s="237">
        <f>SUM(L6:L10)</f>
        <v>25445055</v>
      </c>
      <c r="M5" s="238">
        <f>SUM(L6:L10)</f>
        <v>25445055</v>
      </c>
      <c r="P5" s="239"/>
    </row>
    <row r="6" spans="3:16" s="253" customFormat="1">
      <c r="C6" s="252" t="s">
        <v>1899</v>
      </c>
      <c r="D6" s="254"/>
      <c r="E6" s="254"/>
      <c r="F6" s="254"/>
      <c r="G6" s="254"/>
      <c r="H6" s="254" t="s">
        <v>673</v>
      </c>
      <c r="I6" s="255" t="s">
        <v>1900</v>
      </c>
      <c r="J6" s="256">
        <v>1751</v>
      </c>
      <c r="K6" s="257">
        <v>641</v>
      </c>
      <c r="L6" s="258">
        <f>24897*K6</f>
        <v>15958977</v>
      </c>
      <c r="M6" s="259">
        <v>15436140</v>
      </c>
    </row>
    <row r="7" spans="3:16" s="253" customFormat="1">
      <c r="C7" s="252" t="s">
        <v>1901</v>
      </c>
      <c r="D7" s="254"/>
      <c r="E7" s="254"/>
      <c r="F7" s="254"/>
      <c r="G7" s="254"/>
      <c r="H7" s="254" t="s">
        <v>1886</v>
      </c>
      <c r="I7" s="260">
        <v>46.5</v>
      </c>
      <c r="J7" s="256">
        <v>2666</v>
      </c>
      <c r="K7" s="257">
        <v>1596</v>
      </c>
      <c r="L7" s="258">
        <f>I7*K7</f>
        <v>74214</v>
      </c>
      <c r="M7" s="259">
        <v>83142</v>
      </c>
    </row>
    <row r="8" spans="3:16" s="253" customFormat="1">
      <c r="C8" s="252" t="s">
        <v>1902</v>
      </c>
      <c r="D8" s="254"/>
      <c r="E8" s="254"/>
      <c r="F8" s="254"/>
      <c r="G8" s="254"/>
      <c r="H8" s="254" t="s">
        <v>673</v>
      </c>
      <c r="I8" s="260">
        <v>933</v>
      </c>
      <c r="J8" s="256">
        <v>1751</v>
      </c>
      <c r="K8" s="257">
        <v>3388</v>
      </c>
      <c r="L8" s="258">
        <f>K8*I8</f>
        <v>3161004</v>
      </c>
      <c r="M8" s="259"/>
    </row>
    <row r="9" spans="3:16" s="253" customFormat="1" ht="25.5">
      <c r="C9" s="252" t="s">
        <v>1903</v>
      </c>
      <c r="D9" s="254"/>
      <c r="E9" s="254"/>
      <c r="F9" s="254"/>
      <c r="G9" s="254"/>
      <c r="H9" s="254" t="s">
        <v>673</v>
      </c>
      <c r="I9" s="260">
        <v>350</v>
      </c>
      <c r="J9" s="256">
        <v>1751</v>
      </c>
      <c r="K9" s="257">
        <v>3388</v>
      </c>
      <c r="L9" s="258">
        <f>K9*I9</f>
        <v>1185800</v>
      </c>
      <c r="M9" s="259"/>
    </row>
    <row r="10" spans="3:16" s="253" customFormat="1">
      <c r="C10" s="252" t="s">
        <v>1904</v>
      </c>
      <c r="D10" s="254"/>
      <c r="E10" s="254"/>
      <c r="F10" s="254"/>
      <c r="G10" s="254"/>
      <c r="H10" s="254" t="s">
        <v>673</v>
      </c>
      <c r="I10" s="260">
        <v>1495</v>
      </c>
      <c r="J10" s="256">
        <v>1751</v>
      </c>
      <c r="K10" s="257">
        <v>3388</v>
      </c>
      <c r="L10" s="258">
        <f>K10*I10</f>
        <v>5065060</v>
      </c>
      <c r="M10" s="259"/>
    </row>
    <row r="11" spans="3:16" s="249" customFormat="1">
      <c r="C11" s="222" t="s">
        <v>1878</v>
      </c>
      <c r="D11" s="222"/>
      <c r="E11" s="222"/>
      <c r="F11" s="222"/>
      <c r="G11" s="222"/>
      <c r="H11" s="222"/>
      <c r="I11" s="222"/>
      <c r="J11" s="235"/>
      <c r="K11" s="250"/>
      <c r="L11" s="237">
        <f>SUM(L12:L14)</f>
        <v>618777.51</v>
      </c>
      <c r="M11" s="251"/>
    </row>
    <row r="12" spans="3:16" s="245" customFormat="1">
      <c r="C12" s="223" t="s">
        <v>1887</v>
      </c>
      <c r="D12" s="224" t="s">
        <v>1888</v>
      </c>
      <c r="E12" s="224" t="s">
        <v>1889</v>
      </c>
      <c r="F12" s="224"/>
      <c r="G12" s="224" t="s">
        <v>1905</v>
      </c>
      <c r="H12" s="224" t="s">
        <v>673</v>
      </c>
      <c r="I12" s="246">
        <v>92.8</v>
      </c>
      <c r="J12" s="243">
        <v>2537</v>
      </c>
      <c r="K12" s="240">
        <v>1313</v>
      </c>
      <c r="L12" s="244">
        <f>I12*K12</f>
        <v>121846.39999999999</v>
      </c>
      <c r="M12" s="247"/>
    </row>
    <row r="13" spans="3:16" s="245" customFormat="1">
      <c r="C13" s="223" t="s">
        <v>1890</v>
      </c>
      <c r="D13" s="224" t="s">
        <v>1888</v>
      </c>
      <c r="E13" s="224" t="s">
        <v>1889</v>
      </c>
      <c r="F13" s="224"/>
      <c r="G13" s="224" t="s">
        <v>1905</v>
      </c>
      <c r="H13" s="224" t="s">
        <v>673</v>
      </c>
      <c r="I13" s="263">
        <v>299.75</v>
      </c>
      <c r="J13" s="243">
        <v>2537</v>
      </c>
      <c r="K13" s="240">
        <v>1313</v>
      </c>
      <c r="L13" s="244">
        <f>I13*K13</f>
        <v>393571.75</v>
      </c>
      <c r="M13" s="247"/>
    </row>
    <row r="14" spans="3:16" s="245" customFormat="1">
      <c r="C14" s="223" t="s">
        <v>1891</v>
      </c>
      <c r="D14" s="224" t="s">
        <v>1888</v>
      </c>
      <c r="E14" s="224" t="s">
        <v>1889</v>
      </c>
      <c r="F14" s="224"/>
      <c r="G14" s="224" t="s">
        <v>1905</v>
      </c>
      <c r="H14" s="224" t="s">
        <v>673</v>
      </c>
      <c r="I14" s="224">
        <v>78.72</v>
      </c>
      <c r="J14" s="243">
        <v>2537</v>
      </c>
      <c r="K14" s="240">
        <v>1313</v>
      </c>
      <c r="L14" s="244">
        <f>I14*K14</f>
        <v>103359.36</v>
      </c>
      <c r="M14" s="247"/>
    </row>
    <row r="15" spans="3:16">
      <c r="C15" s="223" t="s">
        <v>1892</v>
      </c>
      <c r="D15" s="262"/>
      <c r="E15" s="262"/>
      <c r="F15" s="262"/>
      <c r="G15" s="262"/>
      <c r="H15" s="262"/>
      <c r="I15" s="262"/>
      <c r="J15" s="267"/>
      <c r="K15" s="262"/>
      <c r="L15" s="262"/>
    </row>
    <row r="16" spans="3:16" s="273" customFormat="1">
      <c r="C16" s="232" t="s">
        <v>1906</v>
      </c>
      <c r="D16" s="269"/>
      <c r="E16" s="269"/>
      <c r="F16" s="269"/>
      <c r="G16" s="269"/>
      <c r="H16" s="269"/>
      <c r="I16" s="269"/>
      <c r="J16" s="270"/>
      <c r="K16" s="269"/>
      <c r="L16" s="271">
        <f>SUM(L18:L31,L33:L41,L44)</f>
        <v>38864812.880000003</v>
      </c>
      <c r="M16" s="251">
        <f>SUM(M31:M61)</f>
        <v>31182535.759999998</v>
      </c>
      <c r="N16" s="272"/>
    </row>
    <row r="17" spans="3:17" s="226" customFormat="1">
      <c r="C17" s="274" t="s">
        <v>1927</v>
      </c>
      <c r="D17" s="248"/>
      <c r="E17" s="248"/>
      <c r="F17" s="248"/>
      <c r="G17" s="248"/>
      <c r="H17" s="274"/>
      <c r="I17" s="274"/>
      <c r="J17" s="275"/>
      <c r="K17" s="240"/>
      <c r="L17" s="241"/>
      <c r="M17" s="276">
        <f>SUM(L18:L19)</f>
        <v>2813565</v>
      </c>
      <c r="N17" s="277"/>
    </row>
    <row r="18" spans="3:17" s="226" customFormat="1">
      <c r="C18" s="248" t="s">
        <v>1912</v>
      </c>
      <c r="D18" s="248"/>
      <c r="E18" s="248"/>
      <c r="F18" s="248"/>
      <c r="G18" s="248"/>
      <c r="H18" s="278" t="s">
        <v>451</v>
      </c>
      <c r="I18" s="279">
        <v>1629</v>
      </c>
      <c r="J18" s="280">
        <v>1340</v>
      </c>
      <c r="K18" s="240">
        <v>1570</v>
      </c>
      <c r="L18" s="241">
        <f>I18*K18</f>
        <v>2557530</v>
      </c>
      <c r="M18" s="276"/>
    </row>
    <row r="19" spans="3:17" s="226" customFormat="1">
      <c r="C19" s="248" t="s">
        <v>1913</v>
      </c>
      <c r="D19" s="248"/>
      <c r="E19" s="248"/>
      <c r="F19" s="248"/>
      <c r="G19" s="248"/>
      <c r="H19" s="278" t="s">
        <v>1885</v>
      </c>
      <c r="I19" s="279">
        <v>195</v>
      </c>
      <c r="J19" s="280">
        <v>2537</v>
      </c>
      <c r="K19" s="240">
        <v>1313</v>
      </c>
      <c r="L19" s="241">
        <f>I19*K19</f>
        <v>256035</v>
      </c>
      <c r="M19" s="276"/>
    </row>
    <row r="20" spans="3:17" s="226" customFormat="1">
      <c r="C20" s="274" t="s">
        <v>1928</v>
      </c>
      <c r="D20" s="248"/>
      <c r="E20" s="248"/>
      <c r="F20" s="248"/>
      <c r="G20" s="248"/>
      <c r="H20" s="274"/>
      <c r="I20" s="274"/>
      <c r="J20" s="275"/>
      <c r="K20" s="240"/>
      <c r="L20" s="241"/>
      <c r="M20" s="276">
        <f>SUM(L21:L25)</f>
        <v>2420979.9199999995</v>
      </c>
    </row>
    <row r="21" spans="3:17" s="226" customFormat="1">
      <c r="C21" s="248" t="s">
        <v>1914</v>
      </c>
      <c r="D21" s="248"/>
      <c r="E21" s="248"/>
      <c r="F21" s="248"/>
      <c r="G21" s="248"/>
      <c r="H21" s="278" t="s">
        <v>1884</v>
      </c>
      <c r="I21" s="279">
        <v>741.91</v>
      </c>
      <c r="J21" s="280">
        <v>1122</v>
      </c>
      <c r="K21" s="240">
        <v>2502</v>
      </c>
      <c r="L21" s="241">
        <f>I21*K21</f>
        <v>1856258.8199999998</v>
      </c>
      <c r="M21" s="276"/>
    </row>
    <row r="22" spans="3:17" s="226" customFormat="1">
      <c r="C22" s="248" t="s">
        <v>1915</v>
      </c>
      <c r="D22" s="248"/>
      <c r="E22" s="248"/>
      <c r="F22" s="248"/>
      <c r="G22" s="248"/>
      <c r="H22" s="278" t="s">
        <v>451</v>
      </c>
      <c r="I22" s="279">
        <v>274.83999999999997</v>
      </c>
      <c r="J22" s="280">
        <v>1340</v>
      </c>
      <c r="K22" s="240">
        <v>1570</v>
      </c>
      <c r="L22" s="241">
        <f>I22*K22</f>
        <v>431498.8</v>
      </c>
      <c r="M22" s="276"/>
    </row>
    <row r="23" spans="3:17" s="226" customFormat="1">
      <c r="C23" s="248" t="s">
        <v>1916</v>
      </c>
      <c r="D23" s="248"/>
      <c r="E23" s="248"/>
      <c r="F23" s="248"/>
      <c r="G23" s="248"/>
      <c r="H23" s="278" t="s">
        <v>451</v>
      </c>
      <c r="I23" s="279">
        <v>83.39</v>
      </c>
      <c r="J23" s="280">
        <v>1340</v>
      </c>
      <c r="K23" s="240">
        <v>1570</v>
      </c>
      <c r="L23" s="241">
        <f>I23*K23</f>
        <v>130922.3</v>
      </c>
      <c r="M23" s="276"/>
    </row>
    <row r="24" spans="3:17" s="226" customFormat="1">
      <c r="C24" s="248" t="s">
        <v>1917</v>
      </c>
      <c r="D24" s="248"/>
      <c r="E24" s="248"/>
      <c r="F24" s="248"/>
      <c r="G24" s="248"/>
      <c r="H24" s="278"/>
      <c r="I24" s="281" t="s">
        <v>1918</v>
      </c>
      <c r="J24" s="280">
        <v>2311</v>
      </c>
      <c r="K24" s="242">
        <v>1590</v>
      </c>
      <c r="L24" s="241">
        <v>2000</v>
      </c>
      <c r="M24" s="276"/>
    </row>
    <row r="25" spans="3:17" s="226" customFormat="1">
      <c r="C25" s="248" t="s">
        <v>1919</v>
      </c>
      <c r="D25" s="248"/>
      <c r="E25" s="248"/>
      <c r="F25" s="248"/>
      <c r="G25" s="248"/>
      <c r="H25" s="278" t="s">
        <v>1886</v>
      </c>
      <c r="I25" s="279">
        <v>20</v>
      </c>
      <c r="J25" s="280">
        <v>2667</v>
      </c>
      <c r="K25" s="282">
        <v>1974</v>
      </c>
      <c r="L25" s="241">
        <v>300</v>
      </c>
      <c r="M25" s="276"/>
    </row>
    <row r="26" spans="3:17" s="226" customFormat="1">
      <c r="C26" s="283" t="s">
        <v>1929</v>
      </c>
      <c r="D26" s="248"/>
      <c r="E26" s="248"/>
      <c r="F26" s="248"/>
      <c r="G26" s="248"/>
      <c r="H26" s="284"/>
      <c r="I26" s="285"/>
      <c r="J26" s="286"/>
      <c r="K26" s="240"/>
      <c r="L26" s="241"/>
      <c r="M26" s="276">
        <f>SUM(L27:L30)</f>
        <v>2447732.2000000002</v>
      </c>
    </row>
    <row r="27" spans="3:17" s="226" customFormat="1">
      <c r="C27" s="248" t="s">
        <v>1920</v>
      </c>
      <c r="D27" s="248"/>
      <c r="E27" s="248"/>
      <c r="F27" s="248"/>
      <c r="G27" s="248"/>
      <c r="H27" s="278" t="s">
        <v>1884</v>
      </c>
      <c r="I27" s="279">
        <v>637</v>
      </c>
      <c r="J27" s="280">
        <v>1122</v>
      </c>
      <c r="K27" s="240">
        <v>2502</v>
      </c>
      <c r="L27" s="241">
        <f t="shared" ref="L27:L30" si="0">I27*K27</f>
        <v>1593774</v>
      </c>
      <c r="M27" s="276"/>
    </row>
    <row r="28" spans="3:17" s="226" customFormat="1">
      <c r="C28" s="248" t="s">
        <v>1921</v>
      </c>
      <c r="D28" s="248"/>
      <c r="E28" s="248"/>
      <c r="F28" s="248"/>
      <c r="G28" s="248"/>
      <c r="H28" s="278" t="s">
        <v>451</v>
      </c>
      <c r="I28" s="279">
        <v>423.46</v>
      </c>
      <c r="J28" s="280">
        <v>1340</v>
      </c>
      <c r="K28" s="240">
        <v>1570</v>
      </c>
      <c r="L28" s="241">
        <f t="shared" si="0"/>
        <v>664832.19999999995</v>
      </c>
      <c r="M28" s="276"/>
    </row>
    <row r="29" spans="3:17" s="226" customFormat="1">
      <c r="C29" s="248" t="s">
        <v>1922</v>
      </c>
      <c r="D29" s="248"/>
      <c r="E29" s="248"/>
      <c r="F29" s="248"/>
      <c r="G29" s="248"/>
      <c r="H29" s="278" t="s">
        <v>1885</v>
      </c>
      <c r="I29" s="279">
        <v>33</v>
      </c>
      <c r="J29" s="280">
        <v>2537</v>
      </c>
      <c r="K29" s="240">
        <v>1596</v>
      </c>
      <c r="L29" s="241">
        <f t="shared" si="0"/>
        <v>52668</v>
      </c>
      <c r="M29" s="276"/>
    </row>
    <row r="30" spans="3:17" s="226" customFormat="1">
      <c r="C30" s="248" t="s">
        <v>1923</v>
      </c>
      <c r="D30" s="248"/>
      <c r="E30" s="248"/>
      <c r="F30" s="248"/>
      <c r="G30" s="248"/>
      <c r="H30" s="278" t="s">
        <v>1886</v>
      </c>
      <c r="I30" s="279">
        <v>85.5</v>
      </c>
      <c r="J30" s="280">
        <v>2666</v>
      </c>
      <c r="K30" s="257">
        <v>1596</v>
      </c>
      <c r="L30" s="241">
        <f t="shared" si="0"/>
        <v>136458</v>
      </c>
      <c r="M30" s="276"/>
    </row>
    <row r="31" spans="3:17" s="226" customFormat="1">
      <c r="C31" s="274" t="s">
        <v>1930</v>
      </c>
      <c r="D31" s="248"/>
      <c r="E31" s="248"/>
      <c r="F31" s="248"/>
      <c r="G31" s="248"/>
      <c r="H31" s="274"/>
      <c r="I31" s="274"/>
      <c r="J31" s="275"/>
      <c r="K31" s="240"/>
      <c r="L31" s="287"/>
      <c r="M31" s="288">
        <f>L33</f>
        <v>5354280</v>
      </c>
      <c r="O31" s="289"/>
      <c r="Q31" s="289"/>
    </row>
    <row r="32" spans="3:17" s="226" customFormat="1" ht="18" customHeight="1">
      <c r="C32" s="261" t="s">
        <v>1937</v>
      </c>
      <c r="D32" s="248"/>
      <c r="E32" s="248"/>
      <c r="F32" s="248"/>
      <c r="G32" s="248"/>
      <c r="H32" s="392" t="s">
        <v>1940</v>
      </c>
      <c r="I32" s="392"/>
      <c r="J32" s="392"/>
      <c r="K32" s="392"/>
      <c r="L32" s="392"/>
      <c r="M32" s="276"/>
      <c r="O32" s="289"/>
    </row>
    <row r="33" spans="3:13" s="226" customFormat="1">
      <c r="C33" s="261" t="s">
        <v>1907</v>
      </c>
      <c r="D33" s="248"/>
      <c r="E33" s="248"/>
      <c r="F33" s="248"/>
      <c r="G33" s="248"/>
      <c r="H33" s="290" t="s">
        <v>1884</v>
      </c>
      <c r="I33" s="279">
        <v>2140</v>
      </c>
      <c r="J33" s="280">
        <v>1122</v>
      </c>
      <c r="K33" s="240">
        <v>2502</v>
      </c>
      <c r="L33" s="241">
        <f>I33*K33</f>
        <v>5354280</v>
      </c>
      <c r="M33" s="276"/>
    </row>
    <row r="34" spans="3:13" s="226" customFormat="1">
      <c r="C34" s="274" t="s">
        <v>1931</v>
      </c>
      <c r="D34" s="248"/>
      <c r="E34" s="248"/>
      <c r="F34" s="248"/>
      <c r="G34" s="248"/>
      <c r="H34" s="278"/>
      <c r="I34" s="279"/>
      <c r="J34" s="280"/>
      <c r="K34" s="240"/>
      <c r="L34" s="241"/>
      <c r="M34" s="276">
        <f>SUM(L35:L38)</f>
        <v>4473860.22</v>
      </c>
    </row>
    <row r="35" spans="3:13" s="226" customFormat="1">
      <c r="C35" s="248" t="s">
        <v>1908</v>
      </c>
      <c r="D35" s="248"/>
      <c r="E35" s="248"/>
      <c r="F35" s="248"/>
      <c r="G35" s="248"/>
      <c r="H35" s="278" t="s">
        <v>1884</v>
      </c>
      <c r="I35" s="291">
        <v>1391.7</v>
      </c>
      <c r="J35" s="292">
        <v>1122</v>
      </c>
      <c r="K35" s="240">
        <v>2502</v>
      </c>
      <c r="L35" s="241">
        <f>I35*K35</f>
        <v>3482033.4</v>
      </c>
      <c r="M35" s="276"/>
    </row>
    <row r="36" spans="3:13" s="226" customFormat="1">
      <c r="C36" s="248" t="s">
        <v>1908</v>
      </c>
      <c r="D36" s="248"/>
      <c r="E36" s="248"/>
      <c r="F36" s="248"/>
      <c r="G36" s="248"/>
      <c r="H36" s="278" t="s">
        <v>1884</v>
      </c>
      <c r="I36" s="291">
        <v>222</v>
      </c>
      <c r="J36" s="292">
        <v>1122</v>
      </c>
      <c r="K36" s="240">
        <v>2502</v>
      </c>
      <c r="L36" s="241">
        <f>I36*K36</f>
        <v>555444</v>
      </c>
      <c r="M36" s="276"/>
    </row>
    <row r="37" spans="3:13" s="226" customFormat="1">
      <c r="C37" s="248" t="s">
        <v>1909</v>
      </c>
      <c r="D37" s="248"/>
      <c r="E37" s="248"/>
      <c r="F37" s="248"/>
      <c r="G37" s="248"/>
      <c r="H37" s="278" t="s">
        <v>1886</v>
      </c>
      <c r="I37" s="279">
        <v>45</v>
      </c>
      <c r="J37" s="280">
        <v>2666</v>
      </c>
      <c r="K37" s="257">
        <v>1974</v>
      </c>
      <c r="L37" s="241">
        <f>I37*K37</f>
        <v>88830</v>
      </c>
      <c r="M37" s="276"/>
    </row>
    <row r="38" spans="3:13" s="226" customFormat="1">
      <c r="C38" s="261" t="s">
        <v>1910</v>
      </c>
      <c r="D38" s="248"/>
      <c r="E38" s="248"/>
      <c r="F38" s="248"/>
      <c r="G38" s="248"/>
      <c r="H38" s="278" t="s">
        <v>1884</v>
      </c>
      <c r="I38" s="279">
        <v>138.91</v>
      </c>
      <c r="J38" s="280">
        <v>1122</v>
      </c>
      <c r="K38" s="240">
        <v>2502</v>
      </c>
      <c r="L38" s="241">
        <f>I38*K38</f>
        <v>347552.82</v>
      </c>
      <c r="M38" s="276"/>
    </row>
    <row r="39" spans="3:13" s="226" customFormat="1" ht="25.5">
      <c r="C39" s="283" t="s">
        <v>1932</v>
      </c>
      <c r="D39" s="248"/>
      <c r="E39" s="248"/>
      <c r="F39" s="248"/>
      <c r="G39" s="248"/>
      <c r="H39" s="284"/>
      <c r="I39" s="285"/>
      <c r="J39" s="286"/>
      <c r="K39" s="240"/>
      <c r="L39" s="241"/>
      <c r="M39" s="276">
        <f>L40</f>
        <v>10254121.74</v>
      </c>
    </row>
    <row r="40" spans="3:13" s="226" customFormat="1">
      <c r="C40" s="248" t="s">
        <v>1911</v>
      </c>
      <c r="D40" s="248"/>
      <c r="E40" s="248"/>
      <c r="F40" s="248"/>
      <c r="G40" s="248"/>
      <c r="H40" s="278" t="s">
        <v>1884</v>
      </c>
      <c r="I40" s="279">
        <v>4098.37</v>
      </c>
      <c r="J40" s="280">
        <v>1122</v>
      </c>
      <c r="K40" s="240">
        <v>2502</v>
      </c>
      <c r="L40" s="241">
        <f>I40*K40</f>
        <v>10254121.74</v>
      </c>
      <c r="M40" s="276"/>
    </row>
    <row r="41" spans="3:13">
      <c r="C41" s="293" t="s">
        <v>1933</v>
      </c>
      <c r="H41" s="262"/>
      <c r="I41" s="262"/>
      <c r="J41" s="267"/>
      <c r="K41" s="262"/>
      <c r="L41" s="262"/>
      <c r="M41" s="294"/>
    </row>
    <row r="42" spans="3:13" ht="34.5" customHeight="1">
      <c r="C42" s="261" t="s">
        <v>1934</v>
      </c>
      <c r="D42" s="262"/>
      <c r="E42" s="262"/>
      <c r="F42" s="262"/>
      <c r="G42" s="262"/>
      <c r="H42" s="393" t="s">
        <v>1935</v>
      </c>
      <c r="I42" s="394"/>
      <c r="J42" s="394"/>
      <c r="K42" s="394"/>
      <c r="L42" s="394"/>
      <c r="M42" s="294"/>
    </row>
    <row r="43" spans="3:13" s="226" customFormat="1">
      <c r="C43" s="274" t="s">
        <v>1936</v>
      </c>
      <c r="D43" s="248"/>
      <c r="E43" s="248"/>
      <c r="F43" s="248"/>
      <c r="G43" s="248"/>
      <c r="H43" s="278"/>
      <c r="I43" s="279"/>
      <c r="J43" s="280"/>
      <c r="K43" s="240"/>
      <c r="L43" s="241"/>
      <c r="M43" s="276">
        <f>L44</f>
        <v>11100273.799999999</v>
      </c>
    </row>
    <row r="44" spans="3:13" s="226" customFormat="1">
      <c r="C44" s="248" t="s">
        <v>1924</v>
      </c>
      <c r="D44" s="248"/>
      <c r="E44" s="248"/>
      <c r="F44" s="248"/>
      <c r="G44" s="248"/>
      <c r="H44" s="278" t="s">
        <v>673</v>
      </c>
      <c r="I44" s="295">
        <v>3276.35</v>
      </c>
      <c r="J44" s="296">
        <v>1751</v>
      </c>
      <c r="K44" s="257">
        <v>3388</v>
      </c>
      <c r="L44" s="258">
        <f>I44*K44</f>
        <v>11100273.799999999</v>
      </c>
      <c r="M44" s="276"/>
    </row>
    <row r="45" spans="3:13" s="297" customFormat="1" ht="25.5" customHeight="1">
      <c r="C45" s="264" t="s">
        <v>1939</v>
      </c>
      <c r="D45" s="264"/>
      <c r="E45" s="264"/>
      <c r="F45" s="264"/>
      <c r="G45" s="264"/>
      <c r="H45" s="264"/>
      <c r="I45" s="264"/>
      <c r="J45" s="265"/>
      <c r="K45" s="264"/>
      <c r="L45" s="266">
        <f>L16+L11+L5</f>
        <v>64928645.390000001</v>
      </c>
      <c r="M45" s="294"/>
    </row>
    <row r="46" spans="3:13">
      <c r="M46" s="294"/>
    </row>
    <row r="64" spans="3:13" s="226" customFormat="1">
      <c r="C64" s="253"/>
      <c r="D64" s="253"/>
      <c r="E64" s="253"/>
      <c r="F64" s="253"/>
      <c r="G64" s="253"/>
      <c r="H64" s="253"/>
      <c r="I64" s="253"/>
      <c r="J64" s="299"/>
      <c r="K64" s="253"/>
      <c r="L64" s="253"/>
      <c r="M64" s="230"/>
    </row>
    <row r="65" spans="3:13" s="226" customFormat="1">
      <c r="C65" s="253"/>
      <c r="D65" s="253"/>
      <c r="E65" s="253"/>
      <c r="F65" s="253"/>
      <c r="G65" s="253"/>
      <c r="H65" s="253"/>
      <c r="I65" s="253"/>
      <c r="J65" s="299"/>
      <c r="K65" s="253"/>
      <c r="L65" s="253"/>
      <c r="M65" s="230"/>
    </row>
    <row r="66" spans="3:13" s="226" customFormat="1">
      <c r="C66" s="253" t="s">
        <v>1925</v>
      </c>
      <c r="D66" s="253"/>
      <c r="E66" s="253"/>
      <c r="F66" s="253"/>
      <c r="G66" s="253"/>
      <c r="H66" s="253"/>
      <c r="I66" s="253"/>
      <c r="J66" s="299"/>
      <c r="K66" s="253"/>
      <c r="L66" s="253"/>
      <c r="M66" s="230"/>
    </row>
    <row r="67" spans="3:13" s="226" customFormat="1">
      <c r="C67" s="300" t="s">
        <v>1926</v>
      </c>
      <c r="D67" s="253"/>
      <c r="E67" s="253"/>
      <c r="F67" s="253"/>
      <c r="G67" s="253"/>
      <c r="H67" s="301"/>
      <c r="I67" s="253"/>
      <c r="J67" s="299"/>
      <c r="K67" s="253"/>
      <c r="L67" s="253"/>
      <c r="M67" s="230"/>
    </row>
    <row r="68" spans="3:13" s="226" customFormat="1">
      <c r="C68" s="253"/>
      <c r="D68" s="253"/>
      <c r="E68" s="253"/>
      <c r="F68" s="253"/>
      <c r="G68" s="253"/>
      <c r="H68" s="253"/>
      <c r="I68" s="253"/>
      <c r="J68" s="299"/>
      <c r="K68" s="253"/>
      <c r="L68" s="253"/>
      <c r="M68" s="230"/>
    </row>
    <row r="69" spans="3:13" s="226" customFormat="1">
      <c r="J69" s="302"/>
      <c r="M69" s="230"/>
    </row>
    <row r="70" spans="3:13" s="226" customFormat="1">
      <c r="J70" s="302"/>
      <c r="M70" s="230"/>
    </row>
    <row r="71" spans="3:13" s="226" customFormat="1">
      <c r="J71" s="302"/>
      <c r="M71" s="230"/>
    </row>
    <row r="72" spans="3:13" s="226" customFormat="1">
      <c r="J72" s="302"/>
      <c r="M72" s="230"/>
    </row>
    <row r="73" spans="3:13" s="226" customFormat="1">
      <c r="J73" s="302"/>
      <c r="M73" s="230"/>
    </row>
    <row r="74" spans="3:13" s="226" customFormat="1">
      <c r="J74" s="302"/>
      <c r="M74" s="230"/>
    </row>
    <row r="75" spans="3:13" s="226" customFormat="1">
      <c r="J75" s="302"/>
      <c r="M75" s="230"/>
    </row>
    <row r="76" spans="3:13" s="226" customFormat="1">
      <c r="J76" s="302"/>
      <c r="M76" s="230"/>
    </row>
    <row r="77" spans="3:13" s="226" customFormat="1">
      <c r="J77" s="302"/>
      <c r="M77" s="230"/>
    </row>
    <row r="78" spans="3:13" s="226" customFormat="1">
      <c r="J78" s="302"/>
      <c r="M78" s="230"/>
    </row>
    <row r="79" spans="3:13" s="226" customFormat="1">
      <c r="J79" s="302"/>
      <c r="M79" s="230"/>
    </row>
    <row r="80" spans="3:13" s="226" customFormat="1">
      <c r="J80" s="302"/>
      <c r="M80" s="230"/>
    </row>
    <row r="81" spans="10:13" s="226" customFormat="1">
      <c r="J81" s="302"/>
      <c r="M81" s="230"/>
    </row>
    <row r="82" spans="10:13" s="226" customFormat="1">
      <c r="J82" s="302"/>
      <c r="M82" s="230"/>
    </row>
    <row r="83" spans="10:13" s="226" customFormat="1">
      <c r="J83" s="302"/>
      <c r="M83" s="230"/>
    </row>
    <row r="84" spans="10:13" s="226" customFormat="1">
      <c r="J84" s="302"/>
      <c r="M84" s="230"/>
    </row>
    <row r="85" spans="10:13" s="226" customFormat="1">
      <c r="J85" s="302"/>
      <c r="M85" s="230"/>
    </row>
    <row r="86" spans="10:13" s="226" customFormat="1">
      <c r="J86" s="302"/>
      <c r="M86" s="230"/>
    </row>
    <row r="87" spans="10:13" s="226" customFormat="1">
      <c r="J87" s="302"/>
      <c r="M87" s="230"/>
    </row>
    <row r="88" spans="10:13" s="226" customFormat="1">
      <c r="J88" s="302"/>
      <c r="M88" s="230"/>
    </row>
    <row r="89" spans="10:13" s="226" customFormat="1">
      <c r="J89" s="302"/>
      <c r="M89" s="230"/>
    </row>
    <row r="90" spans="10:13" s="226" customFormat="1">
      <c r="J90" s="302"/>
      <c r="M90" s="230"/>
    </row>
    <row r="91" spans="10:13" s="226" customFormat="1">
      <c r="J91" s="302"/>
      <c r="M91" s="230"/>
    </row>
    <row r="92" spans="10:13" s="226" customFormat="1">
      <c r="J92" s="302"/>
      <c r="M92" s="230"/>
    </row>
    <row r="93" spans="10:13" s="226" customFormat="1">
      <c r="J93" s="302"/>
      <c r="M93" s="230"/>
    </row>
    <row r="94" spans="10:13" s="226" customFormat="1">
      <c r="J94" s="302"/>
      <c r="M94" s="230"/>
    </row>
    <row r="95" spans="10:13" s="226" customFormat="1">
      <c r="J95" s="302"/>
      <c r="M95" s="230"/>
    </row>
    <row r="96" spans="10:13" s="226" customFormat="1">
      <c r="J96" s="302"/>
      <c r="M96" s="230"/>
    </row>
    <row r="97" spans="10:13" s="226" customFormat="1">
      <c r="J97" s="302"/>
      <c r="M97" s="230"/>
    </row>
    <row r="98" spans="10:13" s="226" customFormat="1">
      <c r="J98" s="302"/>
      <c r="M98" s="230"/>
    </row>
    <row r="99" spans="10:13" s="226" customFormat="1">
      <c r="J99" s="302"/>
      <c r="M99" s="230"/>
    </row>
    <row r="100" spans="10:13" s="226" customFormat="1">
      <c r="J100" s="302"/>
      <c r="M100" s="230"/>
    </row>
  </sheetData>
  <mergeCells count="2">
    <mergeCell ref="H32:L32"/>
    <mergeCell ref="H42:L4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3:C87"/>
  <sheetViews>
    <sheetView workbookViewId="0">
      <selection activeCell="D29" sqref="D29"/>
    </sheetView>
  </sheetViews>
  <sheetFormatPr defaultRowHeight="12.75"/>
  <cols>
    <col min="2" max="2" width="86.7109375" customWidth="1"/>
    <col min="3" max="3" width="13.5703125" style="366" customWidth="1"/>
  </cols>
  <sheetData>
    <row r="3" spans="2:3">
      <c r="B3" s="367" t="s">
        <v>2088</v>
      </c>
      <c r="C3" s="368"/>
    </row>
    <row r="4" spans="2:3">
      <c r="B4" s="369" t="s">
        <v>2083</v>
      </c>
      <c r="C4" s="368">
        <v>142167.47</v>
      </c>
    </row>
    <row r="5" spans="2:3">
      <c r="B5" s="369" t="s">
        <v>2084</v>
      </c>
      <c r="C5" s="368">
        <v>32319.919999999998</v>
      </c>
    </row>
    <row r="6" spans="2:3">
      <c r="B6" s="369" t="s">
        <v>2085</v>
      </c>
      <c r="C6" s="368">
        <v>8040</v>
      </c>
    </row>
    <row r="7" spans="2:3">
      <c r="B7" s="369" t="s">
        <v>2086</v>
      </c>
      <c r="C7" s="368">
        <v>5117.84</v>
      </c>
    </row>
    <row r="8" spans="2:3">
      <c r="B8" s="369" t="s">
        <v>2087</v>
      </c>
      <c r="C8" s="368">
        <v>217.46</v>
      </c>
    </row>
    <row r="9" spans="2:3">
      <c r="B9" s="369"/>
      <c r="C9" s="370">
        <f>SUM(C3:C8)</f>
        <v>187862.69</v>
      </c>
    </row>
    <row r="11" spans="2:3">
      <c r="B11" s="31" t="s">
        <v>2089</v>
      </c>
    </row>
    <row r="31" spans="2:2">
      <c r="B31" s="31" t="s">
        <v>2090</v>
      </c>
    </row>
    <row r="46" spans="2:2">
      <c r="B46" t="s">
        <v>2091</v>
      </c>
    </row>
    <row r="64" spans="2:2">
      <c r="B64" s="31" t="s">
        <v>2092</v>
      </c>
    </row>
    <row r="86" spans="2:3">
      <c r="B86" s="367" t="s">
        <v>2093</v>
      </c>
      <c r="C86" s="368"/>
    </row>
    <row r="87" spans="2:3">
      <c r="B87" s="369" t="s">
        <v>2094</v>
      </c>
      <c r="C87" s="371">
        <v>35377.5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H59"/>
  <sheetViews>
    <sheetView workbookViewId="0">
      <selection activeCell="L17" sqref="L17"/>
    </sheetView>
  </sheetViews>
  <sheetFormatPr defaultRowHeight="12.75"/>
  <cols>
    <col min="4" max="4" width="56.140625" bestFit="1" customWidth="1"/>
    <col min="5" max="5" width="9.7109375" style="324" bestFit="1" customWidth="1"/>
  </cols>
  <sheetData>
    <row r="1" spans="2:8" ht="13.5" thickBot="1"/>
    <row r="2" spans="2:8" ht="15.75" thickBot="1">
      <c r="B2" s="310"/>
      <c r="C2" s="311"/>
      <c r="D2" s="312" t="s">
        <v>1942</v>
      </c>
      <c r="E2" s="325"/>
      <c r="F2" s="311"/>
      <c r="G2" s="312"/>
      <c r="H2" s="313"/>
    </row>
    <row r="3" spans="2:8" ht="15">
      <c r="B3" s="398" t="s">
        <v>1943</v>
      </c>
      <c r="C3" s="401" t="s">
        <v>1944</v>
      </c>
      <c r="D3" s="395" t="s">
        <v>1945</v>
      </c>
      <c r="E3" s="404" t="s">
        <v>1946</v>
      </c>
      <c r="F3" s="401" t="s">
        <v>1947</v>
      </c>
      <c r="G3" s="395" t="s">
        <v>1948</v>
      </c>
      <c r="H3" s="313"/>
    </row>
    <row r="4" spans="2:8" ht="15">
      <c r="B4" s="399"/>
      <c r="C4" s="402"/>
      <c r="D4" s="396"/>
      <c r="E4" s="405"/>
      <c r="F4" s="402"/>
      <c r="G4" s="396"/>
      <c r="H4" s="313"/>
    </row>
    <row r="5" spans="2:8" ht="15.75" thickBot="1">
      <c r="B5" s="400"/>
      <c r="C5" s="403"/>
      <c r="D5" s="397"/>
      <c r="E5" s="406"/>
      <c r="F5" s="403"/>
      <c r="G5" s="397"/>
      <c r="H5" s="313"/>
    </row>
    <row r="6" spans="2:8" ht="15.75" thickBot="1">
      <c r="B6" s="314"/>
      <c r="C6" s="315"/>
      <c r="D6" s="315" t="s">
        <v>1949</v>
      </c>
      <c r="E6" s="326"/>
      <c r="F6" s="315"/>
      <c r="G6" s="315"/>
      <c r="H6" s="313"/>
    </row>
    <row r="7" spans="2:8" ht="15.75" thickBot="1">
      <c r="B7" s="316">
        <v>1</v>
      </c>
      <c r="C7" s="317" t="s">
        <v>1950</v>
      </c>
      <c r="D7" s="315" t="s">
        <v>1951</v>
      </c>
      <c r="E7" s="327">
        <v>3.5950000000000002</v>
      </c>
      <c r="F7" s="318">
        <v>5</v>
      </c>
      <c r="G7" s="319" t="s">
        <v>1952</v>
      </c>
      <c r="H7" s="313"/>
    </row>
    <row r="8" spans="2:8" ht="23.25" thickBot="1">
      <c r="B8" s="320">
        <v>2</v>
      </c>
      <c r="C8" s="317" t="s">
        <v>1953</v>
      </c>
      <c r="D8" s="315" t="s">
        <v>1954</v>
      </c>
      <c r="E8" s="327">
        <v>4.1500000000000004</v>
      </c>
      <c r="F8" s="318">
        <v>6</v>
      </c>
      <c r="G8" s="319" t="s">
        <v>1955</v>
      </c>
      <c r="H8" s="313"/>
    </row>
    <row r="9" spans="2:8" ht="15.75" thickBot="1">
      <c r="B9" s="320">
        <v>3</v>
      </c>
      <c r="C9" s="317" t="s">
        <v>1956</v>
      </c>
      <c r="D9" s="315" t="s">
        <v>1957</v>
      </c>
      <c r="E9" s="327">
        <v>5.0650000000000004</v>
      </c>
      <c r="F9" s="318" t="s">
        <v>1958</v>
      </c>
      <c r="G9" s="319" t="s">
        <v>1952</v>
      </c>
      <c r="H9" s="313"/>
    </row>
    <row r="10" spans="2:8" ht="15.75" thickBot="1">
      <c r="B10" s="320">
        <v>4</v>
      </c>
      <c r="C10" s="317" t="s">
        <v>1959</v>
      </c>
      <c r="D10" s="315" t="s">
        <v>1960</v>
      </c>
      <c r="E10" s="327">
        <v>5.5069999999999997</v>
      </c>
      <c r="F10" s="318">
        <v>4.5</v>
      </c>
      <c r="G10" s="319" t="s">
        <v>1952</v>
      </c>
      <c r="H10" s="313"/>
    </row>
    <row r="11" spans="2:8" ht="15.75" thickBot="1">
      <c r="B11" s="320">
        <v>5</v>
      </c>
      <c r="C11" s="317" t="s">
        <v>1961</v>
      </c>
      <c r="D11" s="315" t="s">
        <v>1962</v>
      </c>
      <c r="E11" s="327">
        <v>3.383</v>
      </c>
      <c r="F11" s="318">
        <v>5</v>
      </c>
      <c r="G11" s="319" t="s">
        <v>1963</v>
      </c>
      <c r="H11" s="313"/>
    </row>
    <row r="12" spans="2:8" ht="15.75" thickBot="1">
      <c r="B12" s="320">
        <v>6</v>
      </c>
      <c r="C12" s="317" t="s">
        <v>1964</v>
      </c>
      <c r="D12" s="315" t="s">
        <v>1965</v>
      </c>
      <c r="E12" s="327">
        <v>4.8860000000000001</v>
      </c>
      <c r="F12" s="321" t="s">
        <v>1966</v>
      </c>
      <c r="G12" s="319" t="s">
        <v>1963</v>
      </c>
      <c r="H12" s="313"/>
    </row>
    <row r="13" spans="2:8" ht="15.75" thickBot="1">
      <c r="B13" s="320">
        <v>7</v>
      </c>
      <c r="C13" s="317" t="s">
        <v>1967</v>
      </c>
      <c r="D13" s="315" t="s">
        <v>1968</v>
      </c>
      <c r="E13" s="327">
        <v>1.4730000000000001</v>
      </c>
      <c r="F13" s="318">
        <v>3</v>
      </c>
      <c r="G13" s="319" t="s">
        <v>1952</v>
      </c>
      <c r="H13" s="313"/>
    </row>
    <row r="14" spans="2:8" ht="15.75" thickBot="1">
      <c r="B14" s="320">
        <v>8</v>
      </c>
      <c r="C14" s="317" t="s">
        <v>1969</v>
      </c>
      <c r="D14" s="315" t="s">
        <v>1970</v>
      </c>
      <c r="E14" s="327">
        <v>1.2330000000000001</v>
      </c>
      <c r="F14" s="318">
        <v>3</v>
      </c>
      <c r="G14" s="321" t="s">
        <v>1952</v>
      </c>
      <c r="H14" s="313"/>
    </row>
    <row r="15" spans="2:8" ht="15.75" thickBot="1">
      <c r="B15" s="320">
        <v>9</v>
      </c>
      <c r="C15" s="317" t="s">
        <v>1971</v>
      </c>
      <c r="D15" s="315" t="s">
        <v>1972</v>
      </c>
      <c r="E15" s="327">
        <v>5.085</v>
      </c>
      <c r="F15" s="318">
        <v>3.5</v>
      </c>
      <c r="G15" s="321" t="s">
        <v>1952</v>
      </c>
      <c r="H15" s="313"/>
    </row>
    <row r="16" spans="2:8" ht="15.75" thickBot="1">
      <c r="B16" s="320">
        <v>10</v>
      </c>
      <c r="C16" s="317" t="s">
        <v>1973</v>
      </c>
      <c r="D16" s="315" t="s">
        <v>1974</v>
      </c>
      <c r="E16" s="327">
        <v>9.1669999999999998</v>
      </c>
      <c r="F16" s="318">
        <v>4</v>
      </c>
      <c r="G16" s="321" t="s">
        <v>1963</v>
      </c>
      <c r="H16" s="313"/>
    </row>
    <row r="17" spans="2:8" ht="15.75" thickBot="1">
      <c r="B17" s="320">
        <v>11</v>
      </c>
      <c r="C17" s="317" t="s">
        <v>1975</v>
      </c>
      <c r="D17" s="315" t="s">
        <v>1976</v>
      </c>
      <c r="E17" s="327">
        <v>3.806</v>
      </c>
      <c r="F17" s="318">
        <v>4</v>
      </c>
      <c r="G17" s="319" t="s">
        <v>1952</v>
      </c>
      <c r="H17" s="313"/>
    </row>
    <row r="18" spans="2:8" ht="15.75" thickBot="1">
      <c r="B18" s="320">
        <v>12</v>
      </c>
      <c r="C18" s="317" t="s">
        <v>1977</v>
      </c>
      <c r="D18" s="315" t="s">
        <v>1978</v>
      </c>
      <c r="E18" s="327">
        <v>4.0999999999999996</v>
      </c>
      <c r="F18" s="318">
        <v>4.5</v>
      </c>
      <c r="G18" s="319" t="s">
        <v>1952</v>
      </c>
      <c r="H18" s="313"/>
    </row>
    <row r="19" spans="2:8">
      <c r="B19" s="408">
        <v>13</v>
      </c>
      <c r="C19" s="395" t="s">
        <v>1979</v>
      </c>
      <c r="D19" s="416" t="s">
        <v>1980</v>
      </c>
      <c r="E19" s="410">
        <v>6.0049999999999999</v>
      </c>
      <c r="F19" s="412">
        <v>3</v>
      </c>
      <c r="G19" s="414" t="s">
        <v>1952</v>
      </c>
      <c r="H19" s="407"/>
    </row>
    <row r="20" spans="2:8" ht="13.5" thickBot="1">
      <c r="B20" s="409"/>
      <c r="C20" s="397"/>
      <c r="D20" s="417"/>
      <c r="E20" s="411"/>
      <c r="F20" s="413"/>
      <c r="G20" s="415"/>
      <c r="H20" s="407"/>
    </row>
    <row r="21" spans="2:8" ht="15.75" thickBot="1">
      <c r="B21" s="320"/>
      <c r="C21" s="317"/>
      <c r="D21" s="315" t="s">
        <v>1981</v>
      </c>
      <c r="E21" s="327"/>
      <c r="F21" s="318"/>
      <c r="G21" s="319"/>
      <c r="H21" s="313"/>
    </row>
    <row r="22" spans="2:8" ht="15.75" thickBot="1">
      <c r="B22" s="320">
        <v>1</v>
      </c>
      <c r="C22" s="317" t="s">
        <v>1982</v>
      </c>
      <c r="D22" s="315" t="s">
        <v>1983</v>
      </c>
      <c r="E22" s="327">
        <v>2.9249999999999998</v>
      </c>
      <c r="F22" s="318">
        <v>6</v>
      </c>
      <c r="G22" s="321" t="s">
        <v>1952</v>
      </c>
      <c r="H22" s="313"/>
    </row>
    <row r="23" spans="2:8" ht="23.25" thickBot="1">
      <c r="B23" s="320">
        <v>2</v>
      </c>
      <c r="C23" s="317" t="s">
        <v>1984</v>
      </c>
      <c r="D23" s="315" t="s">
        <v>1985</v>
      </c>
      <c r="E23" s="327">
        <v>1.278</v>
      </c>
      <c r="F23" s="318">
        <v>4</v>
      </c>
      <c r="G23" s="319" t="s">
        <v>1986</v>
      </c>
      <c r="H23" s="313"/>
    </row>
    <row r="24" spans="2:8" ht="15.75" thickBot="1">
      <c r="B24" s="320">
        <v>3</v>
      </c>
      <c r="C24" s="317" t="s">
        <v>1987</v>
      </c>
      <c r="D24" s="315" t="s">
        <v>1988</v>
      </c>
      <c r="E24" s="327">
        <v>17.504000000000001</v>
      </c>
      <c r="F24" s="318">
        <v>5</v>
      </c>
      <c r="G24" s="321" t="s">
        <v>1963</v>
      </c>
      <c r="H24" s="313"/>
    </row>
    <row r="25" spans="2:8" ht="15.75" thickBot="1">
      <c r="B25" s="320">
        <v>4</v>
      </c>
      <c r="C25" s="317" t="s">
        <v>1989</v>
      </c>
      <c r="D25" s="315" t="s">
        <v>1990</v>
      </c>
      <c r="E25" s="327">
        <v>3.0390000000000001</v>
      </c>
      <c r="F25" s="318">
        <v>5</v>
      </c>
      <c r="G25" s="319" t="s">
        <v>1963</v>
      </c>
      <c r="H25" s="313"/>
    </row>
    <row r="26" spans="2:8" ht="15.75" thickBot="1">
      <c r="B26" s="320">
        <v>5</v>
      </c>
      <c r="C26" s="317" t="s">
        <v>1991</v>
      </c>
      <c r="D26" s="322" t="s">
        <v>1992</v>
      </c>
      <c r="E26" s="327">
        <v>3.5640000000000001</v>
      </c>
      <c r="F26" s="318">
        <v>4</v>
      </c>
      <c r="G26" s="319" t="s">
        <v>1952</v>
      </c>
      <c r="H26" s="313"/>
    </row>
    <row r="27" spans="2:8" ht="15.75" thickBot="1">
      <c r="B27" s="320">
        <v>6</v>
      </c>
      <c r="C27" s="317" t="s">
        <v>1993</v>
      </c>
      <c r="D27" s="315" t="s">
        <v>1994</v>
      </c>
      <c r="E27" s="327">
        <v>3.6720000000000002</v>
      </c>
      <c r="F27" s="318">
        <v>4</v>
      </c>
      <c r="G27" s="319" t="s">
        <v>1963</v>
      </c>
      <c r="H27" s="313"/>
    </row>
    <row r="28" spans="2:8" ht="15.75" thickBot="1">
      <c r="B28" s="320">
        <v>7</v>
      </c>
      <c r="C28" s="317" t="s">
        <v>1995</v>
      </c>
      <c r="D28" s="315" t="s">
        <v>1996</v>
      </c>
      <c r="E28" s="327">
        <v>1.722</v>
      </c>
      <c r="F28" s="318">
        <v>5</v>
      </c>
      <c r="G28" s="319" t="s">
        <v>1963</v>
      </c>
      <c r="H28" s="313"/>
    </row>
    <row r="29" spans="2:8" ht="15.75" thickBot="1">
      <c r="B29" s="320">
        <v>8</v>
      </c>
      <c r="C29" s="317" t="s">
        <v>1997</v>
      </c>
      <c r="D29" s="315" t="s">
        <v>1998</v>
      </c>
      <c r="E29" s="327">
        <v>1.2</v>
      </c>
      <c r="F29" s="318">
        <v>3</v>
      </c>
      <c r="G29" s="319" t="s">
        <v>1952</v>
      </c>
      <c r="H29" s="313"/>
    </row>
    <row r="30" spans="2:8" ht="15.75" thickBot="1">
      <c r="B30" s="320"/>
      <c r="C30" s="317"/>
      <c r="D30" s="315" t="s">
        <v>1999</v>
      </c>
      <c r="E30" s="327"/>
      <c r="F30" s="318"/>
      <c r="G30" s="319"/>
      <c r="H30" s="313"/>
    </row>
    <row r="31" spans="2:8" ht="15.75" thickBot="1">
      <c r="B31" s="320">
        <v>1</v>
      </c>
      <c r="C31" s="317" t="s">
        <v>2000</v>
      </c>
      <c r="D31" s="315" t="s">
        <v>2001</v>
      </c>
      <c r="E31" s="327">
        <v>4.83</v>
      </c>
      <c r="F31" s="318">
        <v>5</v>
      </c>
      <c r="G31" s="319" t="s">
        <v>1963</v>
      </c>
      <c r="H31" s="313"/>
    </row>
    <row r="32" spans="2:8" ht="15.75" thickBot="1">
      <c r="B32" s="320">
        <v>2</v>
      </c>
      <c r="C32" s="317" t="s">
        <v>2002</v>
      </c>
      <c r="D32" s="315" t="s">
        <v>2003</v>
      </c>
      <c r="E32" s="327">
        <v>2.7509999999999999</v>
      </c>
      <c r="F32" s="318">
        <v>5</v>
      </c>
      <c r="G32" s="319" t="s">
        <v>1952</v>
      </c>
      <c r="H32" s="313"/>
    </row>
    <row r="33" spans="2:8" ht="15.75" thickBot="1">
      <c r="B33" s="320">
        <v>3</v>
      </c>
      <c r="C33" s="317" t="s">
        <v>2004</v>
      </c>
      <c r="D33" s="315" t="s">
        <v>2005</v>
      </c>
      <c r="E33" s="327">
        <v>4.9740000000000002</v>
      </c>
      <c r="F33" s="318">
        <v>4.5</v>
      </c>
      <c r="G33" s="319" t="s">
        <v>1963</v>
      </c>
      <c r="H33" s="313"/>
    </row>
    <row r="34" spans="2:8" ht="15.75" thickBot="1">
      <c r="B34" s="320">
        <v>4</v>
      </c>
      <c r="C34" s="317" t="s">
        <v>2006</v>
      </c>
      <c r="D34" s="315" t="s">
        <v>2007</v>
      </c>
      <c r="E34" s="327">
        <v>2.2469999999999999</v>
      </c>
      <c r="F34" s="318">
        <v>5</v>
      </c>
      <c r="G34" s="319" t="s">
        <v>1963</v>
      </c>
      <c r="H34" s="313"/>
    </row>
    <row r="35" spans="2:8" ht="15.75" thickBot="1">
      <c r="B35" s="320">
        <v>5</v>
      </c>
      <c r="C35" s="317" t="s">
        <v>2008</v>
      </c>
      <c r="D35" s="315" t="s">
        <v>2009</v>
      </c>
      <c r="E35" s="327">
        <v>2.637</v>
      </c>
      <c r="F35" s="318">
        <v>4</v>
      </c>
      <c r="G35" s="319" t="s">
        <v>1952</v>
      </c>
      <c r="H35" s="313"/>
    </row>
    <row r="36" spans="2:8" ht="15.75" thickBot="1">
      <c r="B36" s="320">
        <v>6</v>
      </c>
      <c r="C36" s="317" t="s">
        <v>2010</v>
      </c>
      <c r="D36" s="315" t="s">
        <v>2011</v>
      </c>
      <c r="E36" s="327">
        <v>1.65</v>
      </c>
      <c r="F36" s="318">
        <v>4</v>
      </c>
      <c r="G36" s="319" t="s">
        <v>1952</v>
      </c>
      <c r="H36" s="313"/>
    </row>
    <row r="37" spans="2:8" ht="15.75" thickBot="1">
      <c r="B37" s="320">
        <v>7</v>
      </c>
      <c r="C37" s="317" t="s">
        <v>2012</v>
      </c>
      <c r="D37" s="315" t="s">
        <v>2013</v>
      </c>
      <c r="E37" s="327">
        <v>4.45</v>
      </c>
      <c r="F37" s="318">
        <v>4</v>
      </c>
      <c r="G37" s="319" t="s">
        <v>1963</v>
      </c>
      <c r="H37" s="313"/>
    </row>
    <row r="38" spans="2:8" ht="15.75" thickBot="1">
      <c r="B38" s="320">
        <v>8</v>
      </c>
      <c r="C38" s="317" t="s">
        <v>2014</v>
      </c>
      <c r="D38" s="315" t="s">
        <v>2015</v>
      </c>
      <c r="E38" s="327">
        <v>1.81</v>
      </c>
      <c r="F38" s="318">
        <v>5.5</v>
      </c>
      <c r="G38" s="319" t="s">
        <v>1952</v>
      </c>
      <c r="H38" s="313"/>
    </row>
    <row r="39" spans="2:8" ht="15.75" thickBot="1">
      <c r="B39" s="320"/>
      <c r="C39" s="317"/>
      <c r="D39" s="315" t="s">
        <v>2016</v>
      </c>
      <c r="E39" s="327"/>
      <c r="F39" s="318"/>
      <c r="G39" s="319"/>
      <c r="H39" s="313"/>
    </row>
    <row r="40" spans="2:8" ht="15.75" thickBot="1">
      <c r="B40" s="320">
        <v>1</v>
      </c>
      <c r="C40" s="318" t="s">
        <v>2017</v>
      </c>
      <c r="D40" s="315" t="s">
        <v>2018</v>
      </c>
      <c r="E40" s="327">
        <v>2.37</v>
      </c>
      <c r="F40" s="318">
        <v>4</v>
      </c>
      <c r="G40" s="319" t="s">
        <v>1952</v>
      </c>
      <c r="H40" s="313"/>
    </row>
    <row r="41" spans="2:8" ht="15.75" thickBot="1">
      <c r="B41" s="320">
        <v>2</v>
      </c>
      <c r="C41" s="318" t="s">
        <v>2019</v>
      </c>
      <c r="D41" s="315" t="s">
        <v>2020</v>
      </c>
      <c r="E41" s="327">
        <v>7.9509999999999996</v>
      </c>
      <c r="F41" s="318">
        <v>4</v>
      </c>
      <c r="G41" s="319" t="s">
        <v>1952</v>
      </c>
      <c r="H41" s="313"/>
    </row>
    <row r="42" spans="2:8" ht="15.75" thickBot="1">
      <c r="B42" s="320">
        <v>3</v>
      </c>
      <c r="C42" s="318" t="s">
        <v>2021</v>
      </c>
      <c r="D42" s="315" t="s">
        <v>2022</v>
      </c>
      <c r="E42" s="327">
        <v>2.8</v>
      </c>
      <c r="F42" s="318">
        <v>3.5</v>
      </c>
      <c r="G42" s="319" t="s">
        <v>1952</v>
      </c>
      <c r="H42" s="313"/>
    </row>
    <row r="43" spans="2:8" ht="15.75" thickBot="1">
      <c r="B43" s="320">
        <v>4</v>
      </c>
      <c r="C43" s="318" t="s">
        <v>2023</v>
      </c>
      <c r="D43" s="322" t="s">
        <v>2024</v>
      </c>
      <c r="E43" s="327">
        <v>6.0439999999999996</v>
      </c>
      <c r="F43" s="318">
        <v>3.5</v>
      </c>
      <c r="G43" s="319" t="s">
        <v>1952</v>
      </c>
      <c r="H43" s="313"/>
    </row>
    <row r="44" spans="2:8" ht="15.75" thickBot="1">
      <c r="B44" s="320">
        <v>5</v>
      </c>
      <c r="C44" s="318" t="s">
        <v>2025</v>
      </c>
      <c r="D44" s="322" t="s">
        <v>2026</v>
      </c>
      <c r="E44" s="327">
        <v>2.202</v>
      </c>
      <c r="F44" s="318">
        <v>3</v>
      </c>
      <c r="G44" s="319" t="s">
        <v>1952</v>
      </c>
      <c r="H44" s="313"/>
    </row>
    <row r="45" spans="2:8" ht="15.75" thickBot="1">
      <c r="B45" s="320">
        <v>6</v>
      </c>
      <c r="C45" s="318" t="s">
        <v>2027</v>
      </c>
      <c r="D45" s="322" t="s">
        <v>2028</v>
      </c>
      <c r="E45" s="327">
        <v>1.125</v>
      </c>
      <c r="F45" s="318">
        <v>5.5</v>
      </c>
      <c r="G45" s="319" t="s">
        <v>1952</v>
      </c>
      <c r="H45" s="313"/>
    </row>
    <row r="46" spans="2:8" ht="15.75" thickBot="1">
      <c r="B46" s="320">
        <v>7</v>
      </c>
      <c r="C46" s="317" t="s">
        <v>2029</v>
      </c>
      <c r="D46" s="322" t="s">
        <v>2030</v>
      </c>
      <c r="E46" s="327">
        <v>2.1480000000000001</v>
      </c>
      <c r="F46" s="318">
        <v>4</v>
      </c>
      <c r="G46" s="319" t="s">
        <v>1963</v>
      </c>
      <c r="H46" s="313"/>
    </row>
    <row r="47" spans="2:8" ht="15.75" thickBot="1">
      <c r="B47" s="320"/>
      <c r="C47" s="317"/>
      <c r="D47" s="322" t="s">
        <v>2031</v>
      </c>
      <c r="E47" s="327"/>
      <c r="F47" s="318"/>
      <c r="G47" s="319"/>
      <c r="H47" s="313"/>
    </row>
    <row r="48" spans="2:8" ht="15.75" thickBot="1">
      <c r="B48" s="320">
        <v>1</v>
      </c>
      <c r="C48" s="317" t="s">
        <v>2032</v>
      </c>
      <c r="D48" s="322" t="s">
        <v>2033</v>
      </c>
      <c r="E48" s="327">
        <v>15</v>
      </c>
      <c r="F48" s="318">
        <v>5</v>
      </c>
      <c r="G48" s="319" t="s">
        <v>1952</v>
      </c>
      <c r="H48" s="313"/>
    </row>
    <row r="49" spans="2:8" ht="15.75" thickBot="1">
      <c r="B49" s="320">
        <v>2</v>
      </c>
      <c r="C49" s="317" t="s">
        <v>2034</v>
      </c>
      <c r="D49" s="315" t="s">
        <v>2035</v>
      </c>
      <c r="E49" s="327">
        <v>1.2</v>
      </c>
      <c r="F49" s="318">
        <v>4</v>
      </c>
      <c r="G49" s="319" t="s">
        <v>1963</v>
      </c>
      <c r="H49" s="313"/>
    </row>
    <row r="50" spans="2:8" ht="15.75" thickBot="1">
      <c r="B50" s="320">
        <v>3</v>
      </c>
      <c r="C50" s="317" t="s">
        <v>2036</v>
      </c>
      <c r="D50" s="322" t="s">
        <v>2037</v>
      </c>
      <c r="E50" s="327">
        <v>6</v>
      </c>
      <c r="F50" s="318">
        <v>4</v>
      </c>
      <c r="G50" s="319" t="s">
        <v>2038</v>
      </c>
      <c r="H50" s="313"/>
    </row>
    <row r="51" spans="2:8" ht="15.75" thickBot="1">
      <c r="B51" s="320">
        <v>4</v>
      </c>
      <c r="C51" s="317" t="s">
        <v>2039</v>
      </c>
      <c r="D51" s="322" t="s">
        <v>2040</v>
      </c>
      <c r="E51" s="327">
        <v>2.7</v>
      </c>
      <c r="F51" s="318">
        <v>5</v>
      </c>
      <c r="G51" s="319" t="s">
        <v>1952</v>
      </c>
      <c r="H51" s="313"/>
    </row>
    <row r="52" spans="2:8" ht="15.75" thickBot="1">
      <c r="B52" s="320">
        <v>5</v>
      </c>
      <c r="C52" s="317" t="s">
        <v>2041</v>
      </c>
      <c r="D52" s="322" t="s">
        <v>2042</v>
      </c>
      <c r="E52" s="327">
        <v>3.19</v>
      </c>
      <c r="F52" s="318">
        <v>2</v>
      </c>
      <c r="G52" s="319" t="s">
        <v>2038</v>
      </c>
      <c r="H52" s="313"/>
    </row>
    <row r="53" spans="2:8" ht="23.25" thickBot="1">
      <c r="B53" s="320">
        <v>6</v>
      </c>
      <c r="C53" s="317" t="s">
        <v>2043</v>
      </c>
      <c r="D53" s="322" t="s">
        <v>2044</v>
      </c>
      <c r="E53" s="327">
        <v>3.415</v>
      </c>
      <c r="F53" s="318">
        <v>3</v>
      </c>
      <c r="G53" s="319" t="s">
        <v>2045</v>
      </c>
      <c r="H53" s="313"/>
    </row>
    <row r="54" spans="2:8">
      <c r="B54" s="408"/>
      <c r="C54" s="395"/>
      <c r="D54" s="395" t="s">
        <v>2046</v>
      </c>
      <c r="E54" s="410"/>
      <c r="F54" s="412"/>
      <c r="G54" s="414"/>
      <c r="H54" s="407"/>
    </row>
    <row r="55" spans="2:8" ht="13.5" thickBot="1">
      <c r="B55" s="409"/>
      <c r="C55" s="397"/>
      <c r="D55" s="397"/>
      <c r="E55" s="411"/>
      <c r="F55" s="413"/>
      <c r="G55" s="415"/>
      <c r="H55" s="407"/>
    </row>
    <row r="56" spans="2:8" ht="15.75" thickBot="1">
      <c r="B56" s="323">
        <v>1</v>
      </c>
      <c r="C56" s="317" t="s">
        <v>2047</v>
      </c>
      <c r="D56" s="322" t="s">
        <v>2048</v>
      </c>
      <c r="E56" s="327">
        <v>0.64700000000000002</v>
      </c>
      <c r="F56" s="321" t="s">
        <v>2049</v>
      </c>
      <c r="G56" s="321" t="s">
        <v>1952</v>
      </c>
      <c r="H56" s="313"/>
    </row>
    <row r="57" spans="2:8" ht="15.75" thickBot="1">
      <c r="B57" s="323">
        <v>2</v>
      </c>
      <c r="C57" s="317" t="s">
        <v>2050</v>
      </c>
      <c r="D57" s="322" t="s">
        <v>2051</v>
      </c>
      <c r="E57" s="327">
        <v>6.45</v>
      </c>
      <c r="F57" s="321" t="s">
        <v>2052</v>
      </c>
      <c r="G57" s="321" t="s">
        <v>1952</v>
      </c>
      <c r="H57" s="313"/>
    </row>
    <row r="58" spans="2:8" ht="15.75" thickBot="1">
      <c r="B58" s="323">
        <v>3</v>
      </c>
      <c r="C58" s="317" t="s">
        <v>2053</v>
      </c>
      <c r="D58" s="322" t="s">
        <v>2054</v>
      </c>
      <c r="E58" s="327">
        <v>1.7</v>
      </c>
      <c r="F58" s="318">
        <v>5</v>
      </c>
      <c r="G58" s="321" t="s">
        <v>1952</v>
      </c>
      <c r="H58" s="313"/>
    </row>
    <row r="59" spans="2:8">
      <c r="E59" s="324">
        <f>SUM(E6:E58)</f>
        <v>182.64999999999995</v>
      </c>
    </row>
  </sheetData>
  <mergeCells count="20">
    <mergeCell ref="H19:H20"/>
    <mergeCell ref="B54:B55"/>
    <mergeCell ref="C54:C55"/>
    <mergeCell ref="D54:D55"/>
    <mergeCell ref="E54:E55"/>
    <mergeCell ref="F54:F55"/>
    <mergeCell ref="G54:G55"/>
    <mergeCell ref="H54:H55"/>
    <mergeCell ref="B19:B20"/>
    <mergeCell ref="C19:C20"/>
    <mergeCell ref="D19:D20"/>
    <mergeCell ref="E19:E20"/>
    <mergeCell ref="F19:F20"/>
    <mergeCell ref="G19:G20"/>
    <mergeCell ref="G3:G5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Z38"/>
  <sheetViews>
    <sheetView zoomScaleNormal="100" workbookViewId="0">
      <pane xSplit="4" ySplit="5" topLeftCell="K6" activePane="bottomRight" state="frozen"/>
      <selection pane="topRight" activeCell="E1" sqref="E1"/>
      <selection pane="bottomLeft" activeCell="A6" sqref="A6"/>
      <selection pane="bottomRight" activeCell="K8" sqref="K8"/>
    </sheetView>
  </sheetViews>
  <sheetFormatPr defaultRowHeight="12.75"/>
  <cols>
    <col min="1" max="1" width="8.85546875" style="66" bestFit="1" customWidth="1"/>
    <col min="2" max="2" width="17.5703125" style="59" customWidth="1"/>
    <col min="3" max="3" width="32.28515625" style="59" bestFit="1" customWidth="1"/>
    <col min="4" max="4" width="26" style="59" bestFit="1" customWidth="1"/>
    <col min="5" max="5" width="21.7109375" style="60" customWidth="1"/>
    <col min="6" max="6" width="13.7109375" style="59" hidden="1" customWidth="1"/>
    <col min="7" max="7" width="21.7109375" style="60" customWidth="1"/>
    <col min="8" max="8" width="15" style="59" hidden="1" customWidth="1"/>
    <col min="9" max="9" width="21.7109375" style="60" customWidth="1"/>
    <col min="10" max="10" width="13.42578125" style="59" hidden="1" customWidth="1"/>
    <col min="11" max="11" width="21.7109375" style="60" customWidth="1"/>
    <col min="12" max="12" width="11.42578125" style="59" hidden="1" customWidth="1"/>
    <col min="13" max="13" width="21.7109375" style="60" customWidth="1"/>
    <col min="14" max="14" width="13.140625" style="59" hidden="1" customWidth="1"/>
    <col min="15" max="15" width="21.7109375" style="60" customWidth="1"/>
    <col min="16" max="16" width="12.140625" style="59" hidden="1" customWidth="1"/>
    <col min="17" max="17" width="21.7109375" style="60" customWidth="1"/>
    <col min="18" max="18" width="13.42578125" style="59" hidden="1" customWidth="1"/>
    <col min="19" max="19" width="21.7109375" style="59" bestFit="1" customWidth="1"/>
    <col min="20" max="20" width="19.85546875" style="59" hidden="1" customWidth="1"/>
    <col min="21" max="21" width="21.7109375" style="60" customWidth="1"/>
    <col min="22" max="22" width="21.7109375" style="60" hidden="1" customWidth="1"/>
    <col min="23" max="23" width="21.7109375" style="60" customWidth="1"/>
    <col min="24" max="24" width="15" style="59" hidden="1" customWidth="1"/>
    <col min="25" max="25" width="21.7109375" style="60" bestFit="1" customWidth="1"/>
    <col min="26" max="26" width="12.85546875" style="59" hidden="1" customWidth="1"/>
    <col min="27" max="27" width="21.7109375" style="77" customWidth="1"/>
    <col min="28" max="28" width="14.5703125" style="77" hidden="1" customWidth="1"/>
    <col min="29" max="29" width="23.42578125" style="83" customWidth="1"/>
    <col min="30" max="30" width="15.140625" style="60" hidden="1" customWidth="1"/>
    <col min="31" max="31" width="9.7109375" style="60" hidden="1" customWidth="1"/>
    <col min="32" max="32" width="17.28515625" style="60" bestFit="1" customWidth="1"/>
    <col min="33" max="33" width="13.5703125" style="60" bestFit="1" customWidth="1"/>
    <col min="34" max="34" width="15.140625" style="60" bestFit="1" customWidth="1"/>
    <col min="35" max="35" width="11.42578125" style="60" bestFit="1" customWidth="1"/>
    <col min="36" max="78" width="9.140625" style="60"/>
    <col min="79" max="16384" width="9.140625" style="59"/>
  </cols>
  <sheetData>
    <row r="2" spans="1:78" s="58" customFormat="1" ht="54.75" customHeight="1">
      <c r="A2" s="64"/>
      <c r="B2" s="372" t="s">
        <v>1637</v>
      </c>
      <c r="C2" s="372"/>
      <c r="D2" s="372"/>
      <c r="I2" s="117"/>
      <c r="AA2" s="72"/>
      <c r="AB2" s="72"/>
      <c r="AC2" s="78"/>
    </row>
    <row r="3" spans="1:78" s="58" customFormat="1" ht="56.25" customHeight="1">
      <c r="I3" s="115"/>
      <c r="K3" s="304"/>
      <c r="Q3" s="115"/>
      <c r="S3" s="115"/>
      <c r="T3" s="303" t="s">
        <v>1941</v>
      </c>
      <c r="AA3" s="72"/>
      <c r="AB3" s="72"/>
      <c r="AC3" s="78"/>
    </row>
    <row r="4" spans="1:78" s="69" customFormat="1" ht="63.75" customHeight="1">
      <c r="A4" s="67" t="s">
        <v>379</v>
      </c>
      <c r="B4" s="57" t="s">
        <v>730</v>
      </c>
      <c r="C4" s="379" t="s">
        <v>719</v>
      </c>
      <c r="D4" s="379"/>
      <c r="E4" s="380" t="s">
        <v>731</v>
      </c>
      <c r="F4" s="381"/>
      <c r="G4" s="380" t="s">
        <v>732</v>
      </c>
      <c r="H4" s="381"/>
      <c r="I4" s="386" t="s">
        <v>861</v>
      </c>
      <c r="J4" s="387"/>
      <c r="K4" s="380" t="s">
        <v>636</v>
      </c>
      <c r="L4" s="381"/>
      <c r="M4" s="380" t="s">
        <v>733</v>
      </c>
      <c r="N4" s="381"/>
      <c r="O4" s="380" t="s">
        <v>637</v>
      </c>
      <c r="P4" s="381"/>
      <c r="Q4" s="380" t="s">
        <v>715</v>
      </c>
      <c r="R4" s="381"/>
      <c r="S4" s="380" t="s">
        <v>909</v>
      </c>
      <c r="T4" s="381"/>
      <c r="U4" s="42" t="s">
        <v>386</v>
      </c>
      <c r="V4" s="42" t="s">
        <v>387</v>
      </c>
      <c r="W4" s="384" t="s">
        <v>726</v>
      </c>
      <c r="X4" s="385"/>
      <c r="Y4" s="384" t="s">
        <v>721</v>
      </c>
      <c r="Z4" s="385"/>
      <c r="AA4" s="80" t="s">
        <v>388</v>
      </c>
      <c r="AB4" s="80" t="s">
        <v>389</v>
      </c>
      <c r="AC4" s="79" t="s">
        <v>390</v>
      </c>
      <c r="AD4" s="79" t="s">
        <v>391</v>
      </c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</row>
    <row r="5" spans="1:78" s="69" customFormat="1">
      <c r="A5" s="67"/>
      <c r="B5" s="379" t="s">
        <v>617</v>
      </c>
      <c r="C5" s="44" t="s">
        <v>618</v>
      </c>
      <c r="D5" s="44" t="s">
        <v>619</v>
      </c>
      <c r="E5" s="45" t="s">
        <v>620</v>
      </c>
      <c r="F5" s="45" t="s">
        <v>911</v>
      </c>
      <c r="G5" s="45" t="s">
        <v>620</v>
      </c>
      <c r="H5" s="45" t="s">
        <v>911</v>
      </c>
      <c r="I5" s="45" t="s">
        <v>620</v>
      </c>
      <c r="J5" s="45" t="s">
        <v>911</v>
      </c>
      <c r="K5" s="45" t="s">
        <v>620</v>
      </c>
      <c r="L5" s="45" t="s">
        <v>911</v>
      </c>
      <c r="M5" s="45" t="s">
        <v>620</v>
      </c>
      <c r="N5" s="45" t="s">
        <v>911</v>
      </c>
      <c r="O5" s="45" t="s">
        <v>620</v>
      </c>
      <c r="P5" s="45" t="s">
        <v>911</v>
      </c>
      <c r="Q5" s="45" t="s">
        <v>620</v>
      </c>
      <c r="R5" s="45" t="s">
        <v>911</v>
      </c>
      <c r="S5" s="45" t="s">
        <v>620</v>
      </c>
      <c r="T5" s="45" t="s">
        <v>911</v>
      </c>
      <c r="U5" s="45"/>
      <c r="V5" s="45"/>
      <c r="W5" s="45" t="s">
        <v>620</v>
      </c>
      <c r="X5" s="45" t="s">
        <v>911</v>
      </c>
      <c r="Y5" s="45" t="s">
        <v>620</v>
      </c>
      <c r="Z5" s="45" t="s">
        <v>911</v>
      </c>
      <c r="AA5" s="45"/>
      <c r="AB5" s="45"/>
      <c r="AC5" s="45" t="s">
        <v>620</v>
      </c>
      <c r="AD5" s="45" t="s">
        <v>911</v>
      </c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</row>
    <row r="6" spans="1:78" s="69" customFormat="1">
      <c r="A6" s="378"/>
      <c r="B6" s="379"/>
      <c r="C6" s="382" t="s">
        <v>722</v>
      </c>
      <c r="D6" s="383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80"/>
      <c r="AD6" s="80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</row>
    <row r="7" spans="1:78" s="69" customFormat="1">
      <c r="A7" s="378"/>
      <c r="B7" s="379"/>
      <c r="C7" s="46" t="s">
        <v>621</v>
      </c>
      <c r="D7" s="46" t="s">
        <v>632</v>
      </c>
      <c r="E7" s="62">
        <f>'budynki '!M17</f>
        <v>2813565</v>
      </c>
      <c r="F7" s="62">
        <f t="shared" ref="F7:F12" si="0">ROUND($A$6*E7/1000,2)</f>
        <v>0</v>
      </c>
      <c r="G7" s="62">
        <f>'budynki '!M20</f>
        <v>2420979.9199999995</v>
      </c>
      <c r="H7" s="62">
        <f t="shared" ref="H7:H12" si="1">ROUND($A$6*G7/1000,2)</f>
        <v>0</v>
      </c>
      <c r="I7" s="62">
        <f>'budynki '!M26</f>
        <v>2447732.2000000002</v>
      </c>
      <c r="J7" s="62">
        <f t="shared" ref="J7:J12" si="2">ROUND($A$6*I7/1000,2)</f>
        <v>0</v>
      </c>
      <c r="K7" s="62">
        <f>'budynki '!M31</f>
        <v>5354280</v>
      </c>
      <c r="L7" s="62">
        <f t="shared" ref="L7:L12" si="3">ROUND($A$6*K7/1000,2)</f>
        <v>0</v>
      </c>
      <c r="M7" s="62">
        <f>'budynki '!M34</f>
        <v>4473860.22</v>
      </c>
      <c r="N7" s="62">
        <f t="shared" ref="N7:N12" si="4">ROUND($A$6*M7/1000,2)</f>
        <v>0</v>
      </c>
      <c r="O7" s="62">
        <f>'budynki '!M39</f>
        <v>10254121.74</v>
      </c>
      <c r="P7" s="62">
        <f t="shared" ref="P7:P12" si="5">ROUND($A$6*O7/1000,2)</f>
        <v>0</v>
      </c>
      <c r="Q7" s="62">
        <f>'budynki '!M43</f>
        <v>11100273.799999999</v>
      </c>
      <c r="R7" s="62">
        <f t="shared" ref="R7:R12" si="6">ROUND($A$6*Q7/1000,2)</f>
        <v>0</v>
      </c>
      <c r="S7" s="62">
        <v>0</v>
      </c>
      <c r="T7" s="62">
        <f t="shared" ref="T7:T12" si="7">ROUND($A$6*S7/1000,2)</f>
        <v>0</v>
      </c>
      <c r="U7" s="73">
        <f>SUM(E7,G7,I7,K7,M7,O7,Q7,S7)</f>
        <v>38864812.879999995</v>
      </c>
      <c r="V7" s="73">
        <f>SUM(F7,H7,J7,L7,N7,P7,R7,T7)</f>
        <v>0</v>
      </c>
      <c r="W7" s="63">
        <f>'budynki '!L5</f>
        <v>25445055</v>
      </c>
      <c r="X7" s="62">
        <f>ROUND($A$6*W7/1000,2)</f>
        <v>0</v>
      </c>
      <c r="Y7" s="63">
        <f>'budynki '!L11</f>
        <v>618777.51</v>
      </c>
      <c r="Z7" s="62">
        <f>ROUND($A$6*Y7/1000,2)</f>
        <v>0</v>
      </c>
      <c r="AA7" s="73">
        <f>SUM(W7,Y7)</f>
        <v>26063832.510000002</v>
      </c>
      <c r="AB7" s="73">
        <f>SUM(X7,Z7)</f>
        <v>0</v>
      </c>
      <c r="AC7" s="81">
        <f>U7+AA7</f>
        <v>64928645.390000001</v>
      </c>
      <c r="AD7" s="81">
        <f t="shared" ref="AC7:AD12" si="8">V7+AB7</f>
        <v>0</v>
      </c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</row>
    <row r="8" spans="1:78" s="69" customFormat="1">
      <c r="A8" s="378"/>
      <c r="B8" s="379"/>
      <c r="C8" s="46" t="s">
        <v>622</v>
      </c>
      <c r="D8" s="305" t="s">
        <v>627</v>
      </c>
      <c r="E8" s="62">
        <v>21546.11</v>
      </c>
      <c r="F8" s="62">
        <f t="shared" si="0"/>
        <v>0</v>
      </c>
      <c r="G8" s="62">
        <v>0</v>
      </c>
      <c r="H8" s="62">
        <f t="shared" si="1"/>
        <v>0</v>
      </c>
      <c r="I8" s="62">
        <v>111113.75</v>
      </c>
      <c r="J8" s="62">
        <f t="shared" si="2"/>
        <v>0</v>
      </c>
      <c r="K8" s="62">
        <v>35377.5</v>
      </c>
      <c r="L8" s="62">
        <f t="shared" si="3"/>
        <v>0</v>
      </c>
      <c r="M8" s="62">
        <v>24229.7</v>
      </c>
      <c r="N8" s="62">
        <f t="shared" si="4"/>
        <v>0</v>
      </c>
      <c r="O8" s="62">
        <v>911734.48</v>
      </c>
      <c r="P8" s="62">
        <f t="shared" si="5"/>
        <v>0</v>
      </c>
      <c r="Q8" s="62">
        <v>0</v>
      </c>
      <c r="R8" s="62">
        <f t="shared" si="6"/>
        <v>0</v>
      </c>
      <c r="S8" s="62">
        <v>0</v>
      </c>
      <c r="T8" s="62">
        <f t="shared" si="7"/>
        <v>0</v>
      </c>
      <c r="U8" s="73">
        <f t="shared" ref="U8:U12" si="9">SUM(E8,G8,I8,K8,M8,O8,Q8,S8)</f>
        <v>1104001.54</v>
      </c>
      <c r="V8" s="73">
        <f t="shared" ref="V8:V12" si="10">SUM(F8,H8,J8,L8,N8,P8,R8,T8)</f>
        <v>0</v>
      </c>
      <c r="W8" s="63">
        <f>UST!E192</f>
        <v>22412</v>
      </c>
      <c r="X8" s="62">
        <f t="shared" ref="X8:X12" si="11">ROUND($A$6*W8/1000,2)</f>
        <v>0</v>
      </c>
      <c r="Y8" s="63">
        <f>142167.47+32319.92+8040+5117.84+217.46</f>
        <v>187862.69</v>
      </c>
      <c r="Z8" s="62">
        <f t="shared" ref="Z8:Z12" si="12">ROUND($A$6*Y8/1000,2)</f>
        <v>0</v>
      </c>
      <c r="AA8" s="73">
        <f t="shared" ref="AA8:AA12" si="13">SUM(W8,Y8)</f>
        <v>210274.69</v>
      </c>
      <c r="AB8" s="73">
        <f t="shared" ref="AB8:AB12" si="14">SUM(X8,Z8)</f>
        <v>0</v>
      </c>
      <c r="AC8" s="81">
        <f t="shared" si="8"/>
        <v>1314276.23</v>
      </c>
      <c r="AD8" s="81">
        <f t="shared" si="8"/>
        <v>0</v>
      </c>
      <c r="AE8" s="58"/>
      <c r="AF8" s="58">
        <v>13077.98</v>
      </c>
      <c r="AG8" s="58">
        <v>7.52</v>
      </c>
      <c r="AH8" s="111">
        <f>AC8-AF8</f>
        <v>1301198.25</v>
      </c>
      <c r="AI8" s="111">
        <f>AD8-AG8</f>
        <v>-7.52</v>
      </c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</row>
    <row r="9" spans="1:78" s="69" customFormat="1">
      <c r="A9" s="378"/>
      <c r="B9" s="379"/>
      <c r="C9" s="46" t="s">
        <v>629</v>
      </c>
      <c r="D9" s="46" t="s">
        <v>627</v>
      </c>
      <c r="E9" s="62">
        <v>52411.199999999997</v>
      </c>
      <c r="F9" s="62">
        <f t="shared" si="0"/>
        <v>0</v>
      </c>
      <c r="G9" s="62">
        <v>9649</v>
      </c>
      <c r="H9" s="62">
        <f t="shared" si="1"/>
        <v>0</v>
      </c>
      <c r="I9" s="62">
        <v>90766.16</v>
      </c>
      <c r="J9" s="62">
        <f t="shared" si="2"/>
        <v>0</v>
      </c>
      <c r="K9" s="62">
        <v>139372.60999999999</v>
      </c>
      <c r="L9" s="62">
        <f t="shared" si="3"/>
        <v>0</v>
      </c>
      <c r="M9" s="62">
        <v>91731.07</v>
      </c>
      <c r="N9" s="62">
        <f t="shared" si="4"/>
        <v>0</v>
      </c>
      <c r="O9" s="62">
        <f>68810.2+1599+1369+2698</f>
        <v>74476.2</v>
      </c>
      <c r="P9" s="62">
        <f t="shared" si="5"/>
        <v>0</v>
      </c>
      <c r="Q9" s="62">
        <v>855848.53</v>
      </c>
      <c r="R9" s="62">
        <f t="shared" si="6"/>
        <v>0</v>
      </c>
      <c r="S9" s="62">
        <v>62389.96</v>
      </c>
      <c r="T9" s="62">
        <f t="shared" si="7"/>
        <v>0</v>
      </c>
      <c r="U9" s="73">
        <f t="shared" si="9"/>
        <v>1376644.73</v>
      </c>
      <c r="V9" s="73">
        <f t="shared" si="10"/>
        <v>0</v>
      </c>
      <c r="W9" s="63">
        <f>UST!E193</f>
        <v>179309.23</v>
      </c>
      <c r="X9" s="62">
        <f t="shared" si="11"/>
        <v>0</v>
      </c>
      <c r="Y9" s="63">
        <v>0</v>
      </c>
      <c r="Z9" s="62">
        <f t="shared" si="12"/>
        <v>0</v>
      </c>
      <c r="AA9" s="73">
        <f t="shared" si="13"/>
        <v>179309.23</v>
      </c>
      <c r="AB9" s="73">
        <f t="shared" si="14"/>
        <v>0</v>
      </c>
      <c r="AC9" s="81">
        <f t="shared" si="8"/>
        <v>1555953.96</v>
      </c>
      <c r="AD9" s="81">
        <f t="shared" si="8"/>
        <v>0</v>
      </c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</row>
    <row r="10" spans="1:78" s="69" customFormat="1">
      <c r="A10" s="378"/>
      <c r="B10" s="379"/>
      <c r="C10" s="46" t="s">
        <v>634</v>
      </c>
      <c r="D10" s="305" t="s">
        <v>635</v>
      </c>
      <c r="E10" s="62">
        <v>1400</v>
      </c>
      <c r="F10" s="62">
        <f t="shared" si="0"/>
        <v>0</v>
      </c>
      <c r="G10" s="62">
        <v>0</v>
      </c>
      <c r="H10" s="62">
        <f t="shared" si="1"/>
        <v>0</v>
      </c>
      <c r="I10" s="62">
        <v>3000</v>
      </c>
      <c r="J10" s="62">
        <f t="shared" si="2"/>
        <v>0</v>
      </c>
      <c r="K10" s="62">
        <v>0</v>
      </c>
      <c r="L10" s="62">
        <f t="shared" si="3"/>
        <v>0</v>
      </c>
      <c r="M10" s="62">
        <v>26000</v>
      </c>
      <c r="N10" s="62">
        <f t="shared" si="4"/>
        <v>0</v>
      </c>
      <c r="O10" s="62">
        <v>58000</v>
      </c>
      <c r="P10" s="62">
        <f t="shared" si="5"/>
        <v>0</v>
      </c>
      <c r="Q10" s="62">
        <v>0</v>
      </c>
      <c r="R10" s="62">
        <f t="shared" si="6"/>
        <v>0</v>
      </c>
      <c r="S10" s="62">
        <v>0</v>
      </c>
      <c r="T10" s="62">
        <f t="shared" si="7"/>
        <v>0</v>
      </c>
      <c r="U10" s="73">
        <f t="shared" si="9"/>
        <v>88400</v>
      </c>
      <c r="V10" s="73">
        <f t="shared" si="10"/>
        <v>0</v>
      </c>
      <c r="W10" s="63">
        <v>0</v>
      </c>
      <c r="X10" s="62">
        <f t="shared" si="11"/>
        <v>0</v>
      </c>
      <c r="Y10" s="63">
        <v>0</v>
      </c>
      <c r="Z10" s="62">
        <f t="shared" si="12"/>
        <v>0</v>
      </c>
      <c r="AA10" s="73">
        <f t="shared" si="13"/>
        <v>0</v>
      </c>
      <c r="AB10" s="73">
        <f t="shared" si="14"/>
        <v>0</v>
      </c>
      <c r="AC10" s="81">
        <f t="shared" si="8"/>
        <v>88400</v>
      </c>
      <c r="AD10" s="81">
        <f t="shared" si="8"/>
        <v>0</v>
      </c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</row>
    <row r="11" spans="1:78" s="69" customFormat="1">
      <c r="A11" s="378"/>
      <c r="B11" s="379"/>
      <c r="C11" s="46" t="s">
        <v>623</v>
      </c>
      <c r="D11" s="46" t="s">
        <v>633</v>
      </c>
      <c r="E11" s="62">
        <v>3000</v>
      </c>
      <c r="F11" s="62">
        <f t="shared" si="0"/>
        <v>0</v>
      </c>
      <c r="G11" s="62">
        <v>2000</v>
      </c>
      <c r="H11" s="62">
        <f t="shared" si="1"/>
        <v>0</v>
      </c>
      <c r="I11" s="62">
        <v>1000</v>
      </c>
      <c r="J11" s="62">
        <f t="shared" si="2"/>
        <v>0</v>
      </c>
      <c r="K11" s="62">
        <v>0</v>
      </c>
      <c r="L11" s="62">
        <f t="shared" si="3"/>
        <v>0</v>
      </c>
      <c r="M11" s="62">
        <v>2000</v>
      </c>
      <c r="N11" s="62">
        <f t="shared" si="4"/>
        <v>0</v>
      </c>
      <c r="O11" s="62">
        <v>5000</v>
      </c>
      <c r="P11" s="62">
        <f t="shared" si="5"/>
        <v>0</v>
      </c>
      <c r="Q11" s="62">
        <v>0</v>
      </c>
      <c r="R11" s="62">
        <f t="shared" si="6"/>
        <v>0</v>
      </c>
      <c r="S11" s="62">
        <v>0</v>
      </c>
      <c r="T11" s="62">
        <f t="shared" si="7"/>
        <v>0</v>
      </c>
      <c r="U11" s="73">
        <f t="shared" si="9"/>
        <v>13000</v>
      </c>
      <c r="V11" s="73">
        <f t="shared" si="10"/>
        <v>0</v>
      </c>
      <c r="W11" s="63">
        <v>0</v>
      </c>
      <c r="X11" s="62">
        <f t="shared" si="11"/>
        <v>0</v>
      </c>
      <c r="Y11" s="63">
        <v>0</v>
      </c>
      <c r="Z11" s="62">
        <f t="shared" si="12"/>
        <v>0</v>
      </c>
      <c r="AA11" s="73">
        <f t="shared" si="13"/>
        <v>0</v>
      </c>
      <c r="AB11" s="73">
        <f t="shared" si="14"/>
        <v>0</v>
      </c>
      <c r="AC11" s="81">
        <f t="shared" si="8"/>
        <v>13000</v>
      </c>
      <c r="AD11" s="81">
        <f t="shared" si="8"/>
        <v>0</v>
      </c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s="69" customFormat="1">
      <c r="A12" s="378"/>
      <c r="B12" s="379"/>
      <c r="C12" s="46" t="s">
        <v>630</v>
      </c>
      <c r="D12" s="46" t="s">
        <v>632</v>
      </c>
      <c r="E12" s="124">
        <v>41161.35</v>
      </c>
      <c r="F12" s="62">
        <f t="shared" si="0"/>
        <v>0</v>
      </c>
      <c r="G12" s="62">
        <v>0</v>
      </c>
      <c r="H12" s="62">
        <f t="shared" si="1"/>
        <v>0</v>
      </c>
      <c r="I12" s="124">
        <v>14412.57</v>
      </c>
      <c r="J12" s="62">
        <f t="shared" si="2"/>
        <v>0</v>
      </c>
      <c r="K12" s="62">
        <v>0</v>
      </c>
      <c r="L12" s="62">
        <f t="shared" si="3"/>
        <v>0</v>
      </c>
      <c r="M12" s="62">
        <v>0</v>
      </c>
      <c r="N12" s="62">
        <f t="shared" si="4"/>
        <v>0</v>
      </c>
      <c r="O12" s="124">
        <v>5000</v>
      </c>
      <c r="P12" s="62">
        <f t="shared" si="5"/>
        <v>0</v>
      </c>
      <c r="Q12" s="62">
        <v>0</v>
      </c>
      <c r="R12" s="62">
        <f t="shared" si="6"/>
        <v>0</v>
      </c>
      <c r="S12" s="62">
        <v>0</v>
      </c>
      <c r="T12" s="62">
        <f t="shared" si="7"/>
        <v>0</v>
      </c>
      <c r="U12" s="73">
        <f t="shared" si="9"/>
        <v>60573.919999999998</v>
      </c>
      <c r="V12" s="73">
        <f t="shared" si="10"/>
        <v>0</v>
      </c>
      <c r="W12" s="63">
        <v>0</v>
      </c>
      <c r="X12" s="62">
        <f t="shared" si="11"/>
        <v>0</v>
      </c>
      <c r="Y12" s="63">
        <v>0</v>
      </c>
      <c r="Z12" s="62">
        <f t="shared" si="12"/>
        <v>0</v>
      </c>
      <c r="AA12" s="73">
        <f t="shared" si="13"/>
        <v>0</v>
      </c>
      <c r="AB12" s="73">
        <f t="shared" si="14"/>
        <v>0</v>
      </c>
      <c r="AC12" s="81">
        <f t="shared" si="8"/>
        <v>60573.919999999998</v>
      </c>
      <c r="AD12" s="81">
        <f t="shared" si="8"/>
        <v>0</v>
      </c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s="70" customFormat="1">
      <c r="A13" s="373"/>
      <c r="B13" s="379"/>
      <c r="C13" s="47"/>
      <c r="D13" s="47" t="s">
        <v>724</v>
      </c>
      <c r="E13" s="48">
        <f t="shared" ref="E13:V13" si="15">SUM(E7:E12)</f>
        <v>2933083.66</v>
      </c>
      <c r="F13" s="48">
        <f t="shared" si="15"/>
        <v>0</v>
      </c>
      <c r="G13" s="48">
        <f t="shared" si="15"/>
        <v>2432628.9199999995</v>
      </c>
      <c r="H13" s="48">
        <f t="shared" si="15"/>
        <v>0</v>
      </c>
      <c r="I13" s="48">
        <f t="shared" si="15"/>
        <v>2668024.6800000002</v>
      </c>
      <c r="J13" s="48">
        <f t="shared" si="15"/>
        <v>0</v>
      </c>
      <c r="K13" s="48">
        <f t="shared" si="15"/>
        <v>5529030.1100000003</v>
      </c>
      <c r="L13" s="48">
        <f t="shared" si="15"/>
        <v>0</v>
      </c>
      <c r="M13" s="48">
        <f t="shared" si="15"/>
        <v>4617820.99</v>
      </c>
      <c r="N13" s="48">
        <f t="shared" si="15"/>
        <v>0</v>
      </c>
      <c r="O13" s="48">
        <f t="shared" si="15"/>
        <v>11308332.42</v>
      </c>
      <c r="P13" s="48">
        <f t="shared" si="15"/>
        <v>0</v>
      </c>
      <c r="Q13" s="48">
        <f t="shared" si="15"/>
        <v>11956122.329999998</v>
      </c>
      <c r="R13" s="48">
        <f t="shared" si="15"/>
        <v>0</v>
      </c>
      <c r="S13" s="48">
        <f t="shared" si="15"/>
        <v>62389.96</v>
      </c>
      <c r="T13" s="48">
        <f t="shared" si="15"/>
        <v>0</v>
      </c>
      <c r="U13" s="49">
        <f t="shared" si="15"/>
        <v>41507433.069999993</v>
      </c>
      <c r="V13" s="49">
        <f t="shared" si="15"/>
        <v>0</v>
      </c>
      <c r="W13" s="48">
        <f>SUM(W7:W11)</f>
        <v>25646776.23</v>
      </c>
      <c r="X13" s="48">
        <f>SUM(X7:X12)</f>
        <v>0</v>
      </c>
      <c r="Y13" s="48">
        <f>SUM(Y7:Y11)</f>
        <v>806640.2</v>
      </c>
      <c r="Z13" s="48">
        <f>SUM(Z7:Z12)</f>
        <v>0</v>
      </c>
      <c r="AA13" s="74">
        <f>SUM(AA7:AA12)</f>
        <v>26453416.430000003</v>
      </c>
      <c r="AB13" s="74">
        <f>SUM(AB7:AB12)</f>
        <v>0</v>
      </c>
      <c r="AC13" s="82">
        <f>SUM(AC7:AC12)</f>
        <v>67960849.5</v>
      </c>
      <c r="AD13" s="82">
        <f>SUM(AD7:AD12)</f>
        <v>0</v>
      </c>
    </row>
    <row r="14" spans="1:78" s="69" customFormat="1">
      <c r="A14" s="374"/>
      <c r="B14" s="379"/>
      <c r="C14" s="376" t="s">
        <v>723</v>
      </c>
      <c r="D14" s="377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2"/>
      <c r="X14" s="51"/>
      <c r="Y14" s="52"/>
      <c r="Z14" s="51"/>
      <c r="AA14" s="51"/>
      <c r="AB14" s="51"/>
      <c r="AC14" s="80"/>
      <c r="AD14" s="80"/>
    </row>
    <row r="15" spans="1:78" s="69" customFormat="1" ht="25.5">
      <c r="A15" s="375"/>
      <c r="B15" s="379"/>
      <c r="C15" s="46" t="s">
        <v>631</v>
      </c>
      <c r="D15" s="46" t="s">
        <v>725</v>
      </c>
      <c r="E15" s="62">
        <v>100000</v>
      </c>
      <c r="F15" s="62">
        <f>ROUND($A$15*E15/1000,2)</f>
        <v>0</v>
      </c>
      <c r="G15" s="62">
        <v>10500</v>
      </c>
      <c r="H15" s="62">
        <f>ROUND($A$15*G15/1000,2)</f>
        <v>0</v>
      </c>
      <c r="I15" s="62">
        <v>12300</v>
      </c>
      <c r="J15" s="62">
        <f>ROUND($A$15*I15/1000,2)</f>
        <v>0</v>
      </c>
      <c r="K15" s="62">
        <v>11250</v>
      </c>
      <c r="L15" s="62">
        <f>ROUND($A$15*K15/1000,2)</f>
        <v>0</v>
      </c>
      <c r="M15" s="62">
        <v>8100</v>
      </c>
      <c r="N15" s="62">
        <f>ROUND($A$15*M15/1000,2)</f>
        <v>0</v>
      </c>
      <c r="O15" s="62">
        <v>11100</v>
      </c>
      <c r="P15" s="62">
        <f>ROUND($A$15*O15/1000,2)</f>
        <v>0</v>
      </c>
      <c r="Q15" s="62">
        <v>33600</v>
      </c>
      <c r="R15" s="62">
        <f>ROUND($A$15*Q15/1000,2)</f>
        <v>0</v>
      </c>
      <c r="S15" s="62">
        <v>2100</v>
      </c>
      <c r="T15" s="62">
        <f>ROUND($A$15*S15/1000,2)</f>
        <v>0</v>
      </c>
      <c r="U15" s="73">
        <v>50000</v>
      </c>
      <c r="V15" s="73">
        <f t="shared" ref="V15:V17" si="16">SUM(F15,H15,J15,L15,N15,P15,R15,T15)</f>
        <v>0</v>
      </c>
      <c r="W15" s="63">
        <v>30000</v>
      </c>
      <c r="X15" s="62">
        <f>ROUND($A$15*W15/1000,2)</f>
        <v>0</v>
      </c>
      <c r="Y15" s="63">
        <v>0</v>
      </c>
      <c r="Z15" s="62">
        <f>ROUND($A$15*Y15/1000,2)</f>
        <v>0</v>
      </c>
      <c r="AA15" s="73">
        <f t="shared" ref="AA15:AB17" si="17">SUM(W15,Y15)</f>
        <v>30000</v>
      </c>
      <c r="AB15" s="73">
        <f t="shared" si="17"/>
        <v>0</v>
      </c>
      <c r="AC15" s="81">
        <f>U15+AA15</f>
        <v>80000</v>
      </c>
      <c r="AD15" s="81">
        <f t="shared" ref="AD15:AD17" si="18">V15+AB15</f>
        <v>0</v>
      </c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</row>
    <row r="16" spans="1:78" ht="25.5">
      <c r="A16" s="375"/>
      <c r="B16" s="379"/>
      <c r="C16" s="46" t="s">
        <v>727</v>
      </c>
      <c r="D16" s="46" t="s">
        <v>725</v>
      </c>
      <c r="E16" s="63">
        <v>2000</v>
      </c>
      <c r="F16" s="62">
        <f>ROUND($A$15*E16/1000,2)</f>
        <v>0</v>
      </c>
      <c r="G16" s="63">
        <v>2000</v>
      </c>
      <c r="H16" s="62">
        <f>ROUND($A$15*G16/1000,2)</f>
        <v>0</v>
      </c>
      <c r="I16" s="63">
        <v>2000</v>
      </c>
      <c r="J16" s="62">
        <f>ROUND($A$15*I16/1000,2)</f>
        <v>0</v>
      </c>
      <c r="K16" s="63">
        <v>2000</v>
      </c>
      <c r="L16" s="62">
        <f>ROUND($A$15*K16/1000,2)</f>
        <v>0</v>
      </c>
      <c r="M16" s="63">
        <v>2000</v>
      </c>
      <c r="N16" s="62">
        <f>ROUND($A$15*M16/1000,2)</f>
        <v>0</v>
      </c>
      <c r="O16" s="63">
        <v>2000</v>
      </c>
      <c r="P16" s="62">
        <f>ROUND($A$15*O16/1000,2)</f>
        <v>0</v>
      </c>
      <c r="Q16" s="63">
        <v>2000</v>
      </c>
      <c r="R16" s="62">
        <f>ROUND($A$15*Q16/1000,2)</f>
        <v>0</v>
      </c>
      <c r="S16" s="63">
        <v>2000</v>
      </c>
      <c r="T16" s="62">
        <f>ROUND($A$15*S16/1000,2)</f>
        <v>0</v>
      </c>
      <c r="U16" s="73">
        <v>20000</v>
      </c>
      <c r="V16" s="73">
        <f t="shared" si="16"/>
        <v>0</v>
      </c>
      <c r="W16" s="63">
        <v>0</v>
      </c>
      <c r="X16" s="62">
        <f>ROUND($A$15*W16/1000,2)</f>
        <v>0</v>
      </c>
      <c r="Y16" s="63">
        <v>0</v>
      </c>
      <c r="Z16" s="62">
        <f>ROUND($A$15*Y16/1000,2)</f>
        <v>0</v>
      </c>
      <c r="AA16" s="73">
        <f t="shared" si="17"/>
        <v>0</v>
      </c>
      <c r="AB16" s="73">
        <f t="shared" si="17"/>
        <v>0</v>
      </c>
      <c r="AC16" s="81">
        <f t="shared" ref="AC16:AC19" si="19">U16+AA16</f>
        <v>20000</v>
      </c>
      <c r="AD16" s="81">
        <f t="shared" si="18"/>
        <v>0</v>
      </c>
    </row>
    <row r="17" spans="1:78" s="69" customFormat="1">
      <c r="A17" s="375"/>
      <c r="B17" s="379"/>
      <c r="C17" s="46" t="s">
        <v>638</v>
      </c>
      <c r="D17" s="46" t="s">
        <v>632</v>
      </c>
      <c r="E17" s="62">
        <v>0</v>
      </c>
      <c r="F17" s="62">
        <f>ROUND($A$15*E17/1000,2)</f>
        <v>0</v>
      </c>
      <c r="G17" s="62">
        <v>0</v>
      </c>
      <c r="H17" s="62">
        <f>ROUND($A$15*G17/1000,2)</f>
        <v>0</v>
      </c>
      <c r="I17" s="62">
        <v>0</v>
      </c>
      <c r="J17" s="62">
        <f>ROUND($A$15*I17/1000,2)</f>
        <v>0</v>
      </c>
      <c r="K17" s="62">
        <v>0</v>
      </c>
      <c r="L17" s="62">
        <f>ROUND($A$15*K17/1000,2)</f>
        <v>0</v>
      </c>
      <c r="M17" s="62">
        <v>0</v>
      </c>
      <c r="N17" s="62">
        <f>ROUND($A$15*M17/1000,2)</f>
        <v>0</v>
      </c>
      <c r="O17" s="62">
        <v>0</v>
      </c>
      <c r="P17" s="62">
        <f>ROUND($A$15*O17/1000,2)</f>
        <v>0</v>
      </c>
      <c r="Q17" s="62">
        <v>0</v>
      </c>
      <c r="R17" s="62">
        <f>ROUND($A$15*Q17/1000,2)</f>
        <v>0</v>
      </c>
      <c r="S17" s="62">
        <v>30000</v>
      </c>
      <c r="T17" s="62">
        <f>ROUND($A$15*S17/1000,2)</f>
        <v>0</v>
      </c>
      <c r="U17" s="73">
        <f>SUM(E17,G17,I17,K17,M17,O17,Q17,S17)</f>
        <v>30000</v>
      </c>
      <c r="V17" s="73">
        <f t="shared" si="16"/>
        <v>0</v>
      </c>
      <c r="W17" s="63">
        <v>0</v>
      </c>
      <c r="X17" s="62">
        <f>ROUND($A$15*W17/1000,2)</f>
        <v>0</v>
      </c>
      <c r="Y17" s="63">
        <v>0</v>
      </c>
      <c r="Z17" s="62">
        <f>ROUND($A$15*Y17/1000,2)</f>
        <v>0</v>
      </c>
      <c r="AA17" s="73">
        <f t="shared" si="17"/>
        <v>0</v>
      </c>
      <c r="AB17" s="73">
        <f t="shared" si="17"/>
        <v>0</v>
      </c>
      <c r="AC17" s="81">
        <f t="shared" si="19"/>
        <v>30000</v>
      </c>
      <c r="AD17" s="81">
        <f t="shared" si="18"/>
        <v>0</v>
      </c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</row>
    <row r="18" spans="1:78" s="69" customFormat="1">
      <c r="A18" s="169"/>
      <c r="B18" s="379"/>
      <c r="C18" s="305" t="s">
        <v>624</v>
      </c>
      <c r="D18" s="305" t="s">
        <v>627</v>
      </c>
      <c r="E18" s="62">
        <v>50000</v>
      </c>
      <c r="F18" s="62">
        <f>ROUND($A$6*E18/1000,2)</f>
        <v>0</v>
      </c>
      <c r="G18" s="62">
        <v>50000</v>
      </c>
      <c r="H18" s="62">
        <f>ROUND($A$6*G18/1000,2)</f>
        <v>0</v>
      </c>
      <c r="I18" s="62">
        <v>50000</v>
      </c>
      <c r="J18" s="62">
        <f>ROUND($A$6*I18/1000,2)</f>
        <v>0</v>
      </c>
      <c r="K18" s="62">
        <v>50000</v>
      </c>
      <c r="L18" s="62">
        <f>ROUND($A$6*K18/1000,2)</f>
        <v>0</v>
      </c>
      <c r="M18" s="62">
        <v>50000</v>
      </c>
      <c r="N18" s="62">
        <f>ROUND($A$6*M18/1000,2)</f>
        <v>0</v>
      </c>
      <c r="O18" s="62">
        <v>50000</v>
      </c>
      <c r="P18" s="62">
        <f>ROUND($A$6*O18/1000,2)</f>
        <v>0</v>
      </c>
      <c r="Q18" s="62">
        <v>50000</v>
      </c>
      <c r="R18" s="62">
        <f>ROUND($A$6*Q18/1000,2)</f>
        <v>0</v>
      </c>
      <c r="S18" s="62">
        <v>50000</v>
      </c>
      <c r="T18" s="62">
        <f>ROUND($A$6*S18/1000,2)</f>
        <v>0</v>
      </c>
      <c r="U18" s="73">
        <v>100000</v>
      </c>
      <c r="V18" s="73">
        <f>SUM(F18,H18,J18,L18,N18,P18,R18,T18)</f>
        <v>0</v>
      </c>
      <c r="W18" s="63">
        <v>100000</v>
      </c>
      <c r="X18" s="62">
        <f>ROUND($A$6*W18/1000,2)</f>
        <v>0</v>
      </c>
      <c r="Y18" s="63">
        <v>0</v>
      </c>
      <c r="Z18" s="62">
        <f>ROUND($A$6*Y18/1000,2)</f>
        <v>0</v>
      </c>
      <c r="AA18" s="73">
        <f>SUM(W18,Y18)</f>
        <v>100000</v>
      </c>
      <c r="AB18" s="73">
        <f>SUM(X18,Z18)</f>
        <v>0</v>
      </c>
      <c r="AC18" s="81">
        <f t="shared" si="19"/>
        <v>200000</v>
      </c>
      <c r="AD18" s="81">
        <f>V18+AB18</f>
        <v>0</v>
      </c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</row>
    <row r="19" spans="1:78" s="69" customFormat="1">
      <c r="A19" s="169"/>
      <c r="B19" s="379"/>
      <c r="C19" s="46"/>
      <c r="D19" s="305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73"/>
      <c r="V19" s="73"/>
      <c r="W19" s="63"/>
      <c r="X19" s="62"/>
      <c r="Y19" s="63"/>
      <c r="Z19" s="62"/>
      <c r="AA19" s="73"/>
      <c r="AB19" s="73"/>
      <c r="AC19" s="81">
        <f t="shared" si="19"/>
        <v>0</v>
      </c>
      <c r="AD19" s="81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</row>
    <row r="20" spans="1:78" s="58" customFormat="1">
      <c r="A20" s="373"/>
      <c r="B20" s="379"/>
      <c r="C20" s="47"/>
      <c r="D20" s="47" t="s">
        <v>724</v>
      </c>
      <c r="E20" s="48">
        <f>SUM(E15:E19)</f>
        <v>152000</v>
      </c>
      <c r="F20" s="48">
        <f t="shared" ref="F20:J20" si="20">SUM(F15:F17)</f>
        <v>0</v>
      </c>
      <c r="G20" s="48">
        <f t="shared" si="20"/>
        <v>12500</v>
      </c>
      <c r="H20" s="48">
        <f t="shared" si="20"/>
        <v>0</v>
      </c>
      <c r="I20" s="48">
        <f t="shared" si="20"/>
        <v>14300</v>
      </c>
      <c r="J20" s="48">
        <f t="shared" si="20"/>
        <v>0</v>
      </c>
      <c r="K20" s="48">
        <f t="shared" ref="K20:T20" si="21">SUM(K15:K17)</f>
        <v>13250</v>
      </c>
      <c r="L20" s="48">
        <f>SUM(L15:L17)</f>
        <v>0</v>
      </c>
      <c r="M20" s="48">
        <f t="shared" si="21"/>
        <v>10100</v>
      </c>
      <c r="N20" s="48">
        <f t="shared" si="21"/>
        <v>0</v>
      </c>
      <c r="O20" s="48">
        <f t="shared" si="21"/>
        <v>13100</v>
      </c>
      <c r="P20" s="48">
        <f t="shared" si="21"/>
        <v>0</v>
      </c>
      <c r="Q20" s="48">
        <f t="shared" si="21"/>
        <v>35600</v>
      </c>
      <c r="R20" s="48">
        <f t="shared" si="21"/>
        <v>0</v>
      </c>
      <c r="S20" s="48">
        <f t="shared" si="21"/>
        <v>34100</v>
      </c>
      <c r="T20" s="48">
        <f t="shared" si="21"/>
        <v>0</v>
      </c>
      <c r="U20" s="49">
        <f>SUM(U15:U18)</f>
        <v>200000</v>
      </c>
      <c r="V20" s="49">
        <f t="shared" ref="V20:AD20" si="22">SUM(V15:V17)</f>
        <v>0</v>
      </c>
      <c r="W20" s="48">
        <f>SUM(W15:W19)</f>
        <v>130000</v>
      </c>
      <c r="X20" s="48">
        <f t="shared" si="22"/>
        <v>0</v>
      </c>
      <c r="Y20" s="48">
        <f t="shared" si="22"/>
        <v>0</v>
      </c>
      <c r="Z20" s="48">
        <f t="shared" si="22"/>
        <v>0</v>
      </c>
      <c r="AA20" s="74">
        <f>SUM(AA15:AA19)</f>
        <v>130000</v>
      </c>
      <c r="AB20" s="74">
        <f t="shared" si="22"/>
        <v>0</v>
      </c>
      <c r="AC20" s="82">
        <f>SUM(AC15:AC18)</f>
        <v>330000</v>
      </c>
      <c r="AD20" s="82">
        <f t="shared" si="22"/>
        <v>0</v>
      </c>
      <c r="AF20" s="111"/>
      <c r="AG20" s="111"/>
    </row>
    <row r="21" spans="1:78" s="58" customFormat="1" ht="25.5" customHeight="1">
      <c r="A21" s="374"/>
      <c r="B21" s="379"/>
      <c r="C21" s="376" t="s">
        <v>380</v>
      </c>
      <c r="D21" s="377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</row>
    <row r="22" spans="1:78" s="58" customFormat="1">
      <c r="A22" s="375"/>
      <c r="B22" s="379"/>
      <c r="C22" s="46" t="s">
        <v>381</v>
      </c>
      <c r="D22" s="84">
        <v>200000</v>
      </c>
      <c r="E22" s="61"/>
      <c r="F22" s="61">
        <f>ROUND($AE22/27,0)</f>
        <v>0</v>
      </c>
      <c r="G22" s="61"/>
      <c r="H22" s="61">
        <f>ROUND($AE22/27,0)</f>
        <v>0</v>
      </c>
      <c r="I22" s="61"/>
      <c r="J22" s="61">
        <f>ROUND($AE22/27,0)</f>
        <v>0</v>
      </c>
      <c r="K22" s="61"/>
      <c r="L22" s="61">
        <f>ROUND($AE22/27,0)</f>
        <v>0</v>
      </c>
      <c r="M22" s="61"/>
      <c r="N22" s="61">
        <f>ROUND($AE22/27,0)</f>
        <v>0</v>
      </c>
      <c r="O22" s="61"/>
      <c r="P22" s="61">
        <f>ROUND($AE22/27,0)</f>
        <v>0</v>
      </c>
      <c r="Q22" s="61"/>
      <c r="R22" s="61">
        <f>ROUND($AE22/27,0)</f>
        <v>0</v>
      </c>
      <c r="S22" s="61"/>
      <c r="T22" s="61">
        <f>ROUND($AE22/27,0)</f>
        <v>0</v>
      </c>
      <c r="U22" s="73">
        <f t="shared" ref="U22:V26" si="23">SUM(E22,G22,I22,K22,M22,O22,Q22,S22)</f>
        <v>0</v>
      </c>
      <c r="V22" s="73">
        <f t="shared" si="23"/>
        <v>0</v>
      </c>
      <c r="W22" s="61"/>
      <c r="X22" s="61"/>
      <c r="Y22" s="61"/>
      <c r="Z22" s="61"/>
      <c r="AA22" s="73">
        <f t="shared" ref="AA22:AA26" si="24">SUM(W22,Y22)</f>
        <v>0</v>
      </c>
      <c r="AB22" s="73">
        <f>SUM(X22,Z22)</f>
        <v>0</v>
      </c>
      <c r="AC22" s="81">
        <f>D22</f>
        <v>200000</v>
      </c>
      <c r="AD22" s="81"/>
      <c r="AE22" s="81">
        <f t="shared" ref="AE22:AE26" si="25">$A$22*D22/1000</f>
        <v>0</v>
      </c>
    </row>
    <row r="23" spans="1:78" s="58" customFormat="1">
      <c r="A23" s="375"/>
      <c r="B23" s="379"/>
      <c r="C23" s="46" t="s">
        <v>382</v>
      </c>
      <c r="D23" s="84">
        <v>50000</v>
      </c>
      <c r="E23" s="61"/>
      <c r="F23" s="61">
        <f>ROUNDDOWN($AE23/26,0)</f>
        <v>0</v>
      </c>
      <c r="G23" s="61"/>
      <c r="H23" s="61">
        <f>ROUNDDOWN($AE23/26,0)</f>
        <v>0</v>
      </c>
      <c r="I23" s="61"/>
      <c r="J23" s="61">
        <f>ROUNDDOWN($AE23/26,0)</f>
        <v>0</v>
      </c>
      <c r="K23" s="61"/>
      <c r="L23" s="61">
        <f>ROUNDDOWN($AE23/26,0)</f>
        <v>0</v>
      </c>
      <c r="M23" s="61"/>
      <c r="N23" s="61">
        <f>ROUNDDOWN($AE23/26,0)</f>
        <v>0</v>
      </c>
      <c r="O23" s="61"/>
      <c r="P23" s="61">
        <f>ROUNDDOWN($AE23/26,0)</f>
        <v>0</v>
      </c>
      <c r="Q23" s="61"/>
      <c r="R23" s="61">
        <f>ROUNDDOWN($AE23/26,0)</f>
        <v>0</v>
      </c>
      <c r="S23" s="61"/>
      <c r="T23" s="61"/>
      <c r="U23" s="73">
        <f t="shared" si="23"/>
        <v>0</v>
      </c>
      <c r="V23" s="73"/>
      <c r="W23" s="61"/>
      <c r="X23" s="61"/>
      <c r="Y23" s="61"/>
      <c r="Z23" s="61"/>
      <c r="AA23" s="73">
        <f t="shared" si="24"/>
        <v>0</v>
      </c>
      <c r="AB23" s="73">
        <f t="shared" ref="AB23:AB26" si="26">SUM(X23,Z23)</f>
        <v>0</v>
      </c>
      <c r="AC23" s="81">
        <f t="shared" ref="AC23:AC26" si="27">D23</f>
        <v>50000</v>
      </c>
      <c r="AD23" s="81"/>
      <c r="AE23" s="81">
        <f t="shared" si="25"/>
        <v>0</v>
      </c>
    </row>
    <row r="24" spans="1:78" s="58" customFormat="1" ht="25.5">
      <c r="A24" s="375"/>
      <c r="B24" s="379"/>
      <c r="C24" s="46" t="s">
        <v>383</v>
      </c>
      <c r="D24" s="84">
        <v>30000</v>
      </c>
      <c r="E24" s="61"/>
      <c r="F24" s="61">
        <f>ROUNDDOWN($AE24/26,0)</f>
        <v>0</v>
      </c>
      <c r="G24" s="61"/>
      <c r="H24" s="61">
        <f>ROUNDDOWN($AE24/26,0)</f>
        <v>0</v>
      </c>
      <c r="I24" s="61"/>
      <c r="J24" s="61">
        <f>ROUNDDOWN($AE24/26,0)</f>
        <v>0</v>
      </c>
      <c r="K24" s="61"/>
      <c r="L24" s="61">
        <f>ROUNDDOWN($AE24/26,0)</f>
        <v>0</v>
      </c>
      <c r="M24" s="61"/>
      <c r="N24" s="61">
        <f>ROUNDDOWN($AE24/26,0)</f>
        <v>0</v>
      </c>
      <c r="O24" s="61"/>
      <c r="P24" s="61">
        <f>ROUNDDOWN($AE24/26,0)</f>
        <v>0</v>
      </c>
      <c r="Q24" s="61"/>
      <c r="R24" s="61">
        <f>ROUNDDOWN($AE24/26,0)</f>
        <v>0</v>
      </c>
      <c r="S24" s="61"/>
      <c r="T24" s="61"/>
      <c r="U24" s="73">
        <f t="shared" si="23"/>
        <v>0</v>
      </c>
      <c r="V24" s="73"/>
      <c r="W24" s="61"/>
      <c r="X24" s="61"/>
      <c r="Y24" s="61"/>
      <c r="Z24" s="61"/>
      <c r="AA24" s="73">
        <f t="shared" si="24"/>
        <v>0</v>
      </c>
      <c r="AB24" s="73">
        <f t="shared" si="26"/>
        <v>0</v>
      </c>
      <c r="AC24" s="81">
        <f t="shared" si="27"/>
        <v>30000</v>
      </c>
      <c r="AD24" s="81"/>
      <c r="AE24" s="81">
        <f t="shared" si="25"/>
        <v>0</v>
      </c>
    </row>
    <row r="25" spans="1:78" s="58" customFormat="1" ht="25.5">
      <c r="A25" s="375"/>
      <c r="B25" s="379"/>
      <c r="C25" s="46" t="s">
        <v>384</v>
      </c>
      <c r="D25" s="84">
        <v>30000</v>
      </c>
      <c r="E25" s="61"/>
      <c r="F25" s="61">
        <f>ROUNDDOWN($AE25/26,0)</f>
        <v>0</v>
      </c>
      <c r="G25" s="61"/>
      <c r="H25" s="61">
        <f>ROUNDDOWN($AE25/26,0)</f>
        <v>0</v>
      </c>
      <c r="I25" s="61"/>
      <c r="J25" s="61">
        <f>ROUNDDOWN($AE25/26,0)</f>
        <v>0</v>
      </c>
      <c r="K25" s="61"/>
      <c r="L25" s="61">
        <f>ROUNDDOWN($AE25/26,0)</f>
        <v>0</v>
      </c>
      <c r="M25" s="61"/>
      <c r="N25" s="61">
        <f>ROUNDDOWN($AE25/26,0)</f>
        <v>0</v>
      </c>
      <c r="O25" s="61"/>
      <c r="P25" s="61">
        <f>ROUNDDOWN($AE25/26,0)</f>
        <v>0</v>
      </c>
      <c r="Q25" s="61"/>
      <c r="R25" s="61">
        <f>ROUNDDOWN($AE25/26,0)</f>
        <v>0</v>
      </c>
      <c r="S25" s="61"/>
      <c r="T25" s="61"/>
      <c r="U25" s="73">
        <f t="shared" si="23"/>
        <v>0</v>
      </c>
      <c r="V25" s="73"/>
      <c r="W25" s="61"/>
      <c r="X25" s="61"/>
      <c r="Y25" s="61"/>
      <c r="Z25" s="61"/>
      <c r="AA25" s="73">
        <f t="shared" si="24"/>
        <v>0</v>
      </c>
      <c r="AB25" s="73">
        <f t="shared" si="26"/>
        <v>0</v>
      </c>
      <c r="AC25" s="81">
        <f t="shared" si="27"/>
        <v>30000</v>
      </c>
      <c r="AD25" s="81"/>
      <c r="AE25" s="81">
        <f t="shared" si="25"/>
        <v>0</v>
      </c>
    </row>
    <row r="26" spans="1:78" s="58" customFormat="1">
      <c r="A26" s="375"/>
      <c r="B26" s="379"/>
      <c r="C26" s="46" t="s">
        <v>385</v>
      </c>
      <c r="D26" s="84">
        <v>30000</v>
      </c>
      <c r="E26" s="61"/>
      <c r="F26" s="61">
        <f>ROUNDDOWN($AE26/26,0)</f>
        <v>0</v>
      </c>
      <c r="G26" s="61"/>
      <c r="H26" s="61">
        <f>ROUNDDOWN($AE26/26,0)</f>
        <v>0</v>
      </c>
      <c r="I26" s="61"/>
      <c r="J26" s="61">
        <f>ROUNDDOWN($AE26/26,0)</f>
        <v>0</v>
      </c>
      <c r="K26" s="61"/>
      <c r="L26" s="61">
        <f>ROUNDDOWN($AE26/26,0)</f>
        <v>0</v>
      </c>
      <c r="M26" s="61"/>
      <c r="N26" s="61">
        <f>ROUNDDOWN($AE26/26,0)</f>
        <v>0</v>
      </c>
      <c r="O26" s="61"/>
      <c r="P26" s="61">
        <f>ROUNDDOWN($AE26/26,0)</f>
        <v>0</v>
      </c>
      <c r="Q26" s="61"/>
      <c r="R26" s="61">
        <f>ROUNDDOWN($AE26/26,0)</f>
        <v>0</v>
      </c>
      <c r="S26" s="61"/>
      <c r="T26" s="61"/>
      <c r="U26" s="73">
        <f t="shared" si="23"/>
        <v>0</v>
      </c>
      <c r="V26" s="73"/>
      <c r="W26" s="61"/>
      <c r="X26" s="61"/>
      <c r="Y26" s="61"/>
      <c r="Z26" s="61"/>
      <c r="AA26" s="73">
        <f t="shared" si="24"/>
        <v>0</v>
      </c>
      <c r="AB26" s="73">
        <f t="shared" si="26"/>
        <v>0</v>
      </c>
      <c r="AC26" s="81">
        <f t="shared" si="27"/>
        <v>30000</v>
      </c>
      <c r="AD26" s="81"/>
      <c r="AE26" s="81">
        <f t="shared" si="25"/>
        <v>0</v>
      </c>
    </row>
    <row r="27" spans="1:78" s="58" customFormat="1">
      <c r="A27" s="373"/>
      <c r="B27" s="379"/>
      <c r="C27" s="47"/>
      <c r="D27" s="47" t="s">
        <v>724</v>
      </c>
      <c r="E27" s="48">
        <f>SUM(E25:E26)</f>
        <v>0</v>
      </c>
      <c r="F27" s="48">
        <f>SUM(F22:F26)</f>
        <v>0</v>
      </c>
      <c r="G27" s="48">
        <f>SUM(G25:G26)</f>
        <v>0</v>
      </c>
      <c r="H27" s="48">
        <f>SUM(H22:H26)</f>
        <v>0</v>
      </c>
      <c r="I27" s="48">
        <f>SUM(I25:I26)</f>
        <v>0</v>
      </c>
      <c r="J27" s="48">
        <f>SUM(J22:J26)</f>
        <v>0</v>
      </c>
      <c r="K27" s="48"/>
      <c r="L27" s="48">
        <f>SUM(L22:L26)</f>
        <v>0</v>
      </c>
      <c r="M27" s="48">
        <f>SUM(M25:M26)</f>
        <v>0</v>
      </c>
      <c r="N27" s="48">
        <f>SUM(N22:N26)</f>
        <v>0</v>
      </c>
      <c r="O27" s="48">
        <f>SUM(O25:O26)</f>
        <v>0</v>
      </c>
      <c r="P27" s="48">
        <f>SUM(P22:P26)</f>
        <v>0</v>
      </c>
      <c r="Q27" s="48">
        <f>SUM(Q25:Q26)</f>
        <v>0</v>
      </c>
      <c r="R27" s="48">
        <f>SUM(R22:R26)</f>
        <v>0</v>
      </c>
      <c r="S27" s="48">
        <f>SUM(S25:S26)</f>
        <v>0</v>
      </c>
      <c r="T27" s="48">
        <f>SUM(T22:T26)</f>
        <v>0</v>
      </c>
      <c r="U27" s="49">
        <f>SUM(U25:U26)</f>
        <v>0</v>
      </c>
      <c r="V27" s="49">
        <f>SUM(V22:V26)</f>
        <v>0</v>
      </c>
      <c r="W27" s="48">
        <f>SUM(W25:W26)</f>
        <v>0</v>
      </c>
      <c r="X27" s="48">
        <f>SUM(X22:X26)</f>
        <v>0</v>
      </c>
      <c r="Y27" s="48">
        <f>SUM(Y25:Y26)</f>
        <v>0</v>
      </c>
      <c r="Z27" s="48">
        <f>SUM(Z22:Z26)</f>
        <v>0</v>
      </c>
      <c r="AA27" s="49">
        <f>SUM(AA22:AA26)</f>
        <v>0</v>
      </c>
      <c r="AB27" s="49">
        <f>SUM(AB22:AB26)</f>
        <v>0</v>
      </c>
      <c r="AC27" s="82">
        <f>SUM(AC22:AC26)</f>
        <v>340000</v>
      </c>
      <c r="AD27" s="82">
        <f>SUM(AE22:AE26)</f>
        <v>0</v>
      </c>
    </row>
    <row r="28" spans="1:78" s="69" customFormat="1" ht="22.5" customHeight="1">
      <c r="A28" s="374"/>
      <c r="B28" s="379"/>
      <c r="C28" s="56"/>
      <c r="D28" s="56" t="s">
        <v>716</v>
      </c>
      <c r="E28" s="55">
        <f>E13+E20</f>
        <v>3085083.66</v>
      </c>
      <c r="F28" s="55">
        <f>F13+F20+F27</f>
        <v>0</v>
      </c>
      <c r="G28" s="55">
        <f>G13+G20</f>
        <v>2445128.9199999995</v>
      </c>
      <c r="H28" s="55">
        <f>H13+H20+H27</f>
        <v>0</v>
      </c>
      <c r="I28" s="55">
        <f>I13+I20</f>
        <v>2682324.6800000002</v>
      </c>
      <c r="J28" s="55">
        <f>J13+J20+J27</f>
        <v>0</v>
      </c>
      <c r="K28" s="55">
        <f>K13+K20</f>
        <v>5542280.1100000003</v>
      </c>
      <c r="L28" s="55">
        <f>L13+L20+L27</f>
        <v>0</v>
      </c>
      <c r="M28" s="55">
        <f>M13+M20</f>
        <v>4627920.99</v>
      </c>
      <c r="N28" s="55">
        <f>N13+N20+N27</f>
        <v>0</v>
      </c>
      <c r="O28" s="55">
        <f>O13+O20</f>
        <v>11321432.42</v>
      </c>
      <c r="P28" s="55">
        <f>P13+P20+P27</f>
        <v>0</v>
      </c>
      <c r="Q28" s="55">
        <f>Q13+Q20</f>
        <v>11991722.329999998</v>
      </c>
      <c r="R28" s="55">
        <f>R13+R20+R27</f>
        <v>0</v>
      </c>
      <c r="S28" s="55">
        <f>S13+S20</f>
        <v>96489.959999999992</v>
      </c>
      <c r="T28" s="55">
        <f>T13+T20+T27</f>
        <v>0</v>
      </c>
      <c r="U28" s="55">
        <f>U13+U20+U27</f>
        <v>41707433.069999993</v>
      </c>
      <c r="V28" s="55">
        <f>V13+V20+V27</f>
        <v>0</v>
      </c>
      <c r="W28" s="55">
        <f>W13+W20</f>
        <v>25776776.23</v>
      </c>
      <c r="X28" s="55">
        <f>X13+X20+X27</f>
        <v>0</v>
      </c>
      <c r="Y28" s="55">
        <f>Y13+Y20</f>
        <v>806640.2</v>
      </c>
      <c r="Z28" s="55">
        <f>Z13+Z20+Z27</f>
        <v>0</v>
      </c>
      <c r="AA28" s="55">
        <f>AA13+AA20+AA27</f>
        <v>26583416.430000003</v>
      </c>
      <c r="AB28" s="55">
        <f>AB13+AB20+AB27</f>
        <v>0</v>
      </c>
      <c r="AC28" s="146">
        <f>AC13+AC20</f>
        <v>68290849.5</v>
      </c>
      <c r="AD28" s="146">
        <f>AD13+AD20+AD27</f>
        <v>0</v>
      </c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</row>
    <row r="29" spans="1:78" s="69" customFormat="1">
      <c r="A29" s="67"/>
      <c r="B29" s="379" t="s">
        <v>625</v>
      </c>
      <c r="C29" s="53" t="s">
        <v>626</v>
      </c>
      <c r="D29" s="53" t="s">
        <v>627</v>
      </c>
      <c r="E29" s="124">
        <f>ZSS!F64</f>
        <v>148540.1</v>
      </c>
      <c r="F29" s="62">
        <f>ROUND($A29*E29/1000,2)</f>
        <v>0</v>
      </c>
      <c r="G29" s="124">
        <f>OSW!F40</f>
        <v>180612.79</v>
      </c>
      <c r="H29" s="62">
        <f>ROUND($A29*G29/1000,2)</f>
        <v>0</v>
      </c>
      <c r="I29" s="124">
        <f>OWL!F51</f>
        <v>125050.16</v>
      </c>
      <c r="J29" s="62">
        <f>ROUND($A29*I29/1000,2)</f>
        <v>0</v>
      </c>
      <c r="K29" s="124">
        <v>145457.63000000003</v>
      </c>
      <c r="L29" s="62">
        <f>ROUND($A29*K29/1000,2)</f>
        <v>0</v>
      </c>
      <c r="M29" s="124">
        <f>DDJ!F22</f>
        <v>16619.439999999999</v>
      </c>
      <c r="N29" s="62">
        <f>ROUND($A29*M29/1000,2)</f>
        <v>0</v>
      </c>
      <c r="O29" s="124">
        <f>DDC!F27</f>
        <v>40470.400000000001</v>
      </c>
      <c r="P29" s="62">
        <f>ROUND($A29*O29/1000,2)</f>
        <v>0</v>
      </c>
      <c r="Q29" s="62">
        <f>PUP!G619</f>
        <v>1629096.4699999995</v>
      </c>
      <c r="R29" s="62">
        <f>ROUND($A29*Q29/1000,2)</f>
        <v>0</v>
      </c>
      <c r="S29" s="124">
        <f>PŚD!F26</f>
        <v>18713.620000000003</v>
      </c>
      <c r="T29" s="124">
        <f>ROUND($A29*S29/1000,2)</f>
        <v>0</v>
      </c>
      <c r="U29" s="73">
        <f t="shared" ref="U29:V31" si="28">SUM(E29,G29,I29,K29,M29,O29,Q29,S29)</f>
        <v>2304560.6099999994</v>
      </c>
      <c r="V29" s="73">
        <f t="shared" si="28"/>
        <v>0</v>
      </c>
      <c r="W29" s="62">
        <f>UST!E194+'UST- niskocenne'!F2</f>
        <v>1459011.09</v>
      </c>
      <c r="X29" s="62">
        <f>ROUND($A29*W29/1000,2)</f>
        <v>0</v>
      </c>
      <c r="Y29" s="62"/>
      <c r="Z29" s="62">
        <f>ROUND($A29*Y29/1000,2)</f>
        <v>0</v>
      </c>
      <c r="AA29" s="73">
        <f t="shared" ref="AA29:AB31" si="29">SUM(W29,Y29)</f>
        <v>1459011.09</v>
      </c>
      <c r="AB29" s="73">
        <f t="shared" si="29"/>
        <v>0</v>
      </c>
      <c r="AC29" s="81">
        <f>U29+AA29</f>
        <v>3763571.6999999993</v>
      </c>
      <c r="AD29" s="81">
        <f>V29+AB29</f>
        <v>0</v>
      </c>
      <c r="AE29" s="58"/>
      <c r="AF29" s="111"/>
      <c r="AG29" s="111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</row>
    <row r="30" spans="1:78" s="69" customFormat="1">
      <c r="A30" s="67"/>
      <c r="B30" s="379"/>
      <c r="C30" s="53" t="s">
        <v>628</v>
      </c>
      <c r="D30" s="53" t="s">
        <v>627</v>
      </c>
      <c r="E30" s="124">
        <f>ZSS!F66</f>
        <v>22617.41</v>
      </c>
      <c r="F30" s="62">
        <f>ROUND($A30*E30/1000,2)</f>
        <v>0</v>
      </c>
      <c r="G30" s="124">
        <f>OSW!F42</f>
        <v>45931.6</v>
      </c>
      <c r="H30" s="62">
        <f>ROUND($A30*G30/1000,2)</f>
        <v>0</v>
      </c>
      <c r="I30" s="124">
        <f>OWL!F53</f>
        <v>17002</v>
      </c>
      <c r="J30" s="62">
        <f>ROUND($A30*I30/1000,2)</f>
        <v>0</v>
      </c>
      <c r="K30" s="124">
        <v>40281.799999999996</v>
      </c>
      <c r="L30" s="62">
        <f>ROUND($A30*K30/1000,2)</f>
        <v>0</v>
      </c>
      <c r="M30" s="124">
        <f>DDJ!F24</f>
        <v>3092.2200000000003</v>
      </c>
      <c r="N30" s="62">
        <f>ROUND($A30*M30/1000,2)</f>
        <v>0</v>
      </c>
      <c r="O30" s="124">
        <f>DDC!F29</f>
        <v>14501</v>
      </c>
      <c r="P30" s="62">
        <f>ROUND($A30*O30/1000,2)</f>
        <v>0</v>
      </c>
      <c r="Q30" s="62">
        <f>PUP!G621</f>
        <v>95055.61</v>
      </c>
      <c r="R30" s="62">
        <f>ROUND($A30*Q30/1000,2)</f>
        <v>0</v>
      </c>
      <c r="S30" s="124">
        <f>PŚD!F28</f>
        <v>10164.299999999999</v>
      </c>
      <c r="T30" s="124">
        <f>ROUND($A30*S30/1000,2)</f>
        <v>0</v>
      </c>
      <c r="U30" s="73">
        <f t="shared" si="28"/>
        <v>248645.94</v>
      </c>
      <c r="V30" s="73">
        <f t="shared" si="28"/>
        <v>0</v>
      </c>
      <c r="W30" s="62">
        <f>UST!E195+'UST- niskocenne'!G2</f>
        <v>129157.53000000001</v>
      </c>
      <c r="X30" s="62">
        <f>ROUND($A30*W30/1000,2)</f>
        <v>0</v>
      </c>
      <c r="Y30" s="62"/>
      <c r="Z30" s="62">
        <f>ROUND($A30*Y30/1000,2)</f>
        <v>0</v>
      </c>
      <c r="AA30" s="73">
        <f t="shared" si="29"/>
        <v>129157.53000000001</v>
      </c>
      <c r="AB30" s="73">
        <f t="shared" si="29"/>
        <v>0</v>
      </c>
      <c r="AC30" s="81">
        <f t="shared" ref="AC30:AC31" si="30">U30+AA30</f>
        <v>377803.47000000003</v>
      </c>
      <c r="AD30" s="81">
        <f t="shared" ref="AD30:AD31" si="31">V30+AB30</f>
        <v>0</v>
      </c>
      <c r="AE30" s="58"/>
      <c r="AF30" s="111"/>
      <c r="AG30" s="111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</row>
    <row r="31" spans="1:78" s="69" customFormat="1">
      <c r="A31" s="67"/>
      <c r="B31" s="379"/>
      <c r="C31" s="110" t="s">
        <v>1556</v>
      </c>
      <c r="D31" s="53" t="s">
        <v>627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73">
        <f t="shared" si="28"/>
        <v>0</v>
      </c>
      <c r="V31" s="73">
        <f t="shared" si="28"/>
        <v>0</v>
      </c>
      <c r="W31" s="329">
        <f>UST!E196</f>
        <v>80147.63</v>
      </c>
      <c r="X31" s="62">
        <f>ROUND($A31*W31/1000,2)</f>
        <v>0</v>
      </c>
      <c r="Y31" s="62"/>
      <c r="Z31" s="62"/>
      <c r="AA31" s="73">
        <f t="shared" si="29"/>
        <v>80147.63</v>
      </c>
      <c r="AB31" s="73">
        <f t="shared" si="29"/>
        <v>0</v>
      </c>
      <c r="AC31" s="81">
        <f t="shared" si="30"/>
        <v>80147.63</v>
      </c>
      <c r="AD31" s="81">
        <f t="shared" si="31"/>
        <v>0</v>
      </c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</row>
    <row r="32" spans="1:78" s="69" customFormat="1" ht="22.5" customHeight="1">
      <c r="A32" s="67"/>
      <c r="B32" s="379"/>
      <c r="C32" s="56"/>
      <c r="D32" s="56" t="s">
        <v>720</v>
      </c>
      <c r="E32" s="55">
        <f t="shared" ref="E32:R32" si="32">SUM(E29:E30)</f>
        <v>171157.51</v>
      </c>
      <c r="F32" s="55">
        <f t="shared" si="32"/>
        <v>0</v>
      </c>
      <c r="G32" s="55">
        <f t="shared" si="32"/>
        <v>226544.39</v>
      </c>
      <c r="H32" s="55">
        <f t="shared" si="32"/>
        <v>0</v>
      </c>
      <c r="I32" s="55">
        <f t="shared" si="32"/>
        <v>142052.16</v>
      </c>
      <c r="J32" s="55">
        <f t="shared" si="32"/>
        <v>0</v>
      </c>
      <c r="K32" s="158">
        <f>SUM(K29:K30)</f>
        <v>185739.43000000002</v>
      </c>
      <c r="L32" s="158">
        <f>SUM(L29:L30)</f>
        <v>0</v>
      </c>
      <c r="M32" s="55">
        <f t="shared" si="32"/>
        <v>19711.66</v>
      </c>
      <c r="N32" s="55">
        <f t="shared" si="32"/>
        <v>0</v>
      </c>
      <c r="O32" s="55">
        <f t="shared" si="32"/>
        <v>54971.4</v>
      </c>
      <c r="P32" s="55">
        <f t="shared" si="32"/>
        <v>0</v>
      </c>
      <c r="Q32" s="55">
        <f t="shared" si="32"/>
        <v>1724152.0799999996</v>
      </c>
      <c r="R32" s="55">
        <f t="shared" si="32"/>
        <v>0</v>
      </c>
      <c r="S32" s="55">
        <f t="shared" ref="S32:T32" si="33">SUM(S29:S30)</f>
        <v>28877.920000000002</v>
      </c>
      <c r="T32" s="55">
        <f t="shared" si="33"/>
        <v>0</v>
      </c>
      <c r="U32" s="55">
        <f>SUM(U29:U31)</f>
        <v>2553206.5499999993</v>
      </c>
      <c r="V32" s="55">
        <f>SUM(V29:V31)</f>
        <v>0</v>
      </c>
      <c r="W32" s="55">
        <f>SUM(W29:W31)</f>
        <v>1668316.25</v>
      </c>
      <c r="X32" s="55">
        <f>SUM(X29:X31)</f>
        <v>0</v>
      </c>
      <c r="Y32" s="55"/>
      <c r="Z32" s="55">
        <f>SUM(Z29:Z30)</f>
        <v>0</v>
      </c>
      <c r="AA32" s="75">
        <f>SUM(AA29:AA31)</f>
        <v>1668316.25</v>
      </c>
      <c r="AB32" s="75">
        <f>SUM(AB29:AB31)</f>
        <v>0</v>
      </c>
      <c r="AC32" s="75">
        <f>SUM(AC29:AC31)</f>
        <v>4221522.8</v>
      </c>
      <c r="AD32" s="75">
        <f>SUM(AD29:AD31)</f>
        <v>0</v>
      </c>
    </row>
    <row r="33" spans="1:78" s="71" customFormat="1" ht="11.25">
      <c r="A33" s="68"/>
      <c r="B33" s="85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76"/>
      <c r="AB33" s="76"/>
      <c r="AC33" s="76"/>
      <c r="AD33" s="76"/>
    </row>
    <row r="34" spans="1:78" s="89" customFormat="1">
      <c r="A34" s="67"/>
      <c r="B34" s="65" t="s">
        <v>912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73">
        <f>SUM(E34,G34,I34,K34,M34,O34,Q34,S34)</f>
        <v>0</v>
      </c>
      <c r="V34" s="73">
        <f t="shared" ref="V34" si="34">SUM(F34,H34,J34,L34,N34,P34,R34,T34)</f>
        <v>0</v>
      </c>
      <c r="W34" s="90"/>
      <c r="X34" s="90"/>
      <c r="Y34" s="90"/>
      <c r="Z34" s="90"/>
      <c r="AA34" s="49">
        <f t="shared" ref="AA34" si="35">SUM(W34,Y34)</f>
        <v>0</v>
      </c>
      <c r="AB34" s="49">
        <f t="shared" ref="AB34" si="36">SUM(X34,Z34)</f>
        <v>0</v>
      </c>
      <c r="AC34" s="75">
        <v>2000000</v>
      </c>
      <c r="AD34" s="75">
        <f>V34+AB34</f>
        <v>0</v>
      </c>
    </row>
    <row r="35" spans="1:78" s="88" customFormat="1" ht="24.75" customHeight="1">
      <c r="A35" s="86"/>
      <c r="B35" s="43" t="s">
        <v>724</v>
      </c>
      <c r="C35" s="56"/>
      <c r="D35" s="56"/>
      <c r="E35" s="56"/>
      <c r="F35" s="55">
        <f>F28+F32+F34</f>
        <v>0</v>
      </c>
      <c r="G35" s="56"/>
      <c r="H35" s="55">
        <f>H28+H32+H34</f>
        <v>0</v>
      </c>
      <c r="I35" s="56"/>
      <c r="J35" s="55">
        <f>J28+J32+J34</f>
        <v>0</v>
      </c>
      <c r="K35" s="56"/>
      <c r="L35" s="55">
        <f>L28+L32+L34</f>
        <v>0</v>
      </c>
      <c r="M35" s="56"/>
      <c r="N35" s="55">
        <f>N28+N32+N34</f>
        <v>0</v>
      </c>
      <c r="O35" s="56"/>
      <c r="P35" s="55">
        <f>P28+P32+P34</f>
        <v>0</v>
      </c>
      <c r="Q35" s="56"/>
      <c r="R35" s="55">
        <f>R28+R32+R34</f>
        <v>0</v>
      </c>
      <c r="S35" s="55"/>
      <c r="T35" s="55">
        <f>T28+T32+T34</f>
        <v>0</v>
      </c>
      <c r="U35" s="56"/>
      <c r="V35" s="55">
        <f>V28+V32+V34</f>
        <v>0</v>
      </c>
      <c r="W35" s="56"/>
      <c r="X35" s="55">
        <f>X28+X32+X34</f>
        <v>0</v>
      </c>
      <c r="Y35" s="56"/>
      <c r="Z35" s="55">
        <f>Z28+Z32+Z34</f>
        <v>0</v>
      </c>
      <c r="AA35" s="55">
        <f>AA28+AA32+AA34</f>
        <v>28251732.680000003</v>
      </c>
      <c r="AB35" s="55">
        <f>AB28+AB32+AB34</f>
        <v>0</v>
      </c>
      <c r="AC35" s="158"/>
      <c r="AD35" s="158">
        <f>AD28+AD32+AD34</f>
        <v>0</v>
      </c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</row>
    <row r="37" spans="1:78">
      <c r="X37" s="112"/>
    </row>
    <row r="38" spans="1:78">
      <c r="AC38" s="331"/>
    </row>
  </sheetData>
  <mergeCells count="23">
    <mergeCell ref="B29:B32"/>
    <mergeCell ref="B5:B28"/>
    <mergeCell ref="G4:H4"/>
    <mergeCell ref="C6:D6"/>
    <mergeCell ref="Y4:Z4"/>
    <mergeCell ref="W4:X4"/>
    <mergeCell ref="S4:T4"/>
    <mergeCell ref="K4:L4"/>
    <mergeCell ref="I4:J4"/>
    <mergeCell ref="M4:N4"/>
    <mergeCell ref="O4:P4"/>
    <mergeCell ref="Q4:R4"/>
    <mergeCell ref="E4:F4"/>
    <mergeCell ref="B2:D2"/>
    <mergeCell ref="A27:A28"/>
    <mergeCell ref="A22:A26"/>
    <mergeCell ref="A20:A21"/>
    <mergeCell ref="A13:A14"/>
    <mergeCell ref="C21:D21"/>
    <mergeCell ref="C14:D14"/>
    <mergeCell ref="A6:A12"/>
    <mergeCell ref="A15:A17"/>
    <mergeCell ref="C4:D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fitToWidth="3" fitToHeight="2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002060"/>
  </sheetPr>
  <dimension ref="B3:H66"/>
  <sheetViews>
    <sheetView zoomScaleNormal="100" zoomScaleSheetLayoutView="100" workbookViewId="0">
      <pane ySplit="7" topLeftCell="A8" activePane="bottomLeft" state="frozen"/>
      <selection pane="bottomLeft" activeCell="N17" sqref="N17"/>
    </sheetView>
  </sheetViews>
  <sheetFormatPr defaultRowHeight="12.75"/>
  <cols>
    <col min="2" max="2" width="6.42578125" customWidth="1"/>
    <col min="3" max="4" width="27.7109375" customWidth="1"/>
    <col min="5" max="5" width="14.5703125" customWidth="1"/>
    <col min="6" max="6" width="10.42578125" bestFit="1" customWidth="1"/>
    <col min="7" max="7" width="11.140625" customWidth="1"/>
    <col min="8" max="8" width="16.42578125" style="120" hidden="1" customWidth="1"/>
  </cols>
  <sheetData>
    <row r="3" spans="2:8">
      <c r="B3" s="1" t="s">
        <v>639</v>
      </c>
      <c r="C3" s="1"/>
      <c r="D3" s="1"/>
      <c r="E3" s="1"/>
      <c r="F3" s="4"/>
      <c r="G3" s="1"/>
      <c r="H3" s="119"/>
    </row>
    <row r="4" spans="2:8">
      <c r="B4" s="1"/>
      <c r="C4" s="1"/>
      <c r="D4" s="1"/>
      <c r="E4" s="1"/>
      <c r="F4" s="4"/>
      <c r="G4" s="1"/>
      <c r="H4" s="119"/>
    </row>
    <row r="5" spans="2:8">
      <c r="B5" s="36" t="s">
        <v>1454</v>
      </c>
      <c r="C5" s="6"/>
      <c r="D5" s="5"/>
      <c r="E5" s="5"/>
      <c r="F5" s="7"/>
      <c r="G5" s="5"/>
      <c r="H5" s="39"/>
    </row>
    <row r="6" spans="2:8">
      <c r="B6" s="1"/>
      <c r="C6" s="8"/>
      <c r="D6" s="1"/>
      <c r="E6" s="1"/>
      <c r="F6" s="4"/>
      <c r="G6" s="1"/>
      <c r="H6" s="119"/>
    </row>
    <row r="7" spans="2:8" ht="38.25">
      <c r="B7" s="26" t="s">
        <v>707</v>
      </c>
      <c r="C7" s="16" t="s">
        <v>2</v>
      </c>
      <c r="D7" s="27" t="s">
        <v>3</v>
      </c>
      <c r="E7" s="16" t="s">
        <v>4</v>
      </c>
      <c r="F7" s="17" t="s">
        <v>41</v>
      </c>
      <c r="G7" s="16" t="s">
        <v>6</v>
      </c>
      <c r="H7" s="26" t="s">
        <v>1455</v>
      </c>
    </row>
    <row r="8" spans="2:8">
      <c r="B8" s="26">
        <v>1</v>
      </c>
      <c r="C8" s="118" t="s">
        <v>1458</v>
      </c>
      <c r="D8" s="125" t="s">
        <v>1114</v>
      </c>
      <c r="E8" s="126" t="s">
        <v>8</v>
      </c>
      <c r="F8" s="130">
        <v>2074.7199999999998</v>
      </c>
      <c r="G8" s="126" t="s">
        <v>1456</v>
      </c>
      <c r="H8" s="132" t="s">
        <v>743</v>
      </c>
    </row>
    <row r="9" spans="2:8">
      <c r="B9" s="26">
        <v>2</v>
      </c>
      <c r="C9" s="118" t="s">
        <v>1459</v>
      </c>
      <c r="D9" s="133" t="s">
        <v>1460</v>
      </c>
      <c r="E9" s="126" t="s">
        <v>8</v>
      </c>
      <c r="F9" s="130">
        <v>1014</v>
      </c>
      <c r="G9" s="126" t="s">
        <v>1457</v>
      </c>
      <c r="H9" s="134"/>
    </row>
    <row r="10" spans="2:8" ht="25.5">
      <c r="B10" s="26">
        <v>3</v>
      </c>
      <c r="C10" s="118" t="s">
        <v>1461</v>
      </c>
      <c r="D10" s="129" t="s">
        <v>1463</v>
      </c>
      <c r="E10" s="126" t="s">
        <v>15</v>
      </c>
      <c r="F10" s="130">
        <v>5329</v>
      </c>
      <c r="G10" s="126" t="s">
        <v>1464</v>
      </c>
      <c r="H10" s="134" t="s">
        <v>1462</v>
      </c>
    </row>
    <row r="11" spans="2:8" ht="25.5">
      <c r="B11" s="26">
        <v>4</v>
      </c>
      <c r="C11" s="118" t="s">
        <v>1465</v>
      </c>
      <c r="D11" s="129" t="s">
        <v>1466</v>
      </c>
      <c r="E11" s="126" t="s">
        <v>15</v>
      </c>
      <c r="F11" s="130">
        <v>3212.5</v>
      </c>
      <c r="G11" s="126">
        <v>2005</v>
      </c>
      <c r="H11" s="134"/>
    </row>
    <row r="12" spans="2:8">
      <c r="B12" s="26">
        <v>5</v>
      </c>
      <c r="C12" s="118" t="s">
        <v>1467</v>
      </c>
      <c r="D12" s="126" t="s">
        <v>1468</v>
      </c>
      <c r="E12" s="126" t="s">
        <v>15</v>
      </c>
      <c r="F12" s="130">
        <v>1700</v>
      </c>
      <c r="G12" s="126">
        <v>2009</v>
      </c>
      <c r="H12" s="134"/>
    </row>
    <row r="13" spans="2:8" ht="25.5">
      <c r="B13" s="26">
        <v>6</v>
      </c>
      <c r="C13" s="118" t="s">
        <v>1115</v>
      </c>
      <c r="D13" s="126" t="s">
        <v>1116</v>
      </c>
      <c r="E13" s="126" t="s">
        <v>15</v>
      </c>
      <c r="F13" s="130">
        <v>2300</v>
      </c>
      <c r="G13" s="126">
        <v>2011</v>
      </c>
      <c r="H13" s="132" t="s">
        <v>1490</v>
      </c>
    </row>
    <row r="14" spans="2:8">
      <c r="B14" s="26">
        <v>7</v>
      </c>
      <c r="C14" s="118" t="s">
        <v>1470</v>
      </c>
      <c r="D14" s="126" t="s">
        <v>1471</v>
      </c>
      <c r="E14" s="126" t="s">
        <v>15</v>
      </c>
      <c r="F14" s="130">
        <v>2075.83</v>
      </c>
      <c r="G14" s="126" t="s">
        <v>1478</v>
      </c>
      <c r="H14" s="132"/>
    </row>
    <row r="15" spans="2:8">
      <c r="B15" s="26">
        <v>8</v>
      </c>
      <c r="C15" s="118" t="s">
        <v>1472</v>
      </c>
      <c r="D15" s="126" t="s">
        <v>1473</v>
      </c>
      <c r="E15" s="126" t="s">
        <v>15</v>
      </c>
      <c r="F15" s="130">
        <v>1377.6</v>
      </c>
      <c r="G15" s="126" t="s">
        <v>1478</v>
      </c>
      <c r="H15" s="132"/>
    </row>
    <row r="16" spans="2:8">
      <c r="B16" s="26">
        <v>9</v>
      </c>
      <c r="C16" s="118" t="s">
        <v>1474</v>
      </c>
      <c r="D16" s="126" t="s">
        <v>1475</v>
      </c>
      <c r="E16" s="126" t="s">
        <v>15</v>
      </c>
      <c r="F16" s="130">
        <v>1400</v>
      </c>
      <c r="G16" s="126" t="s">
        <v>1478</v>
      </c>
      <c r="H16" s="132"/>
    </row>
    <row r="17" spans="2:8" ht="25.5">
      <c r="B17" s="26">
        <v>10</v>
      </c>
      <c r="C17" s="118" t="s">
        <v>1476</v>
      </c>
      <c r="D17" s="126" t="s">
        <v>1477</v>
      </c>
      <c r="E17" s="126" t="s">
        <v>8</v>
      </c>
      <c r="F17" s="130">
        <v>384</v>
      </c>
      <c r="G17" s="126" t="s">
        <v>1478</v>
      </c>
      <c r="H17" s="121" t="s">
        <v>743</v>
      </c>
    </row>
    <row r="18" spans="2:8">
      <c r="B18" s="26">
        <v>11</v>
      </c>
      <c r="C18" s="118" t="s">
        <v>1479</v>
      </c>
      <c r="D18" s="126" t="s">
        <v>1480</v>
      </c>
      <c r="E18" s="126" t="s">
        <v>8</v>
      </c>
      <c r="F18" s="130">
        <v>1708</v>
      </c>
      <c r="G18" s="126" t="s">
        <v>1478</v>
      </c>
      <c r="H18" s="121" t="s">
        <v>743</v>
      </c>
    </row>
    <row r="19" spans="2:8">
      <c r="B19" s="26">
        <v>12</v>
      </c>
      <c r="C19" s="118" t="s">
        <v>1481</v>
      </c>
      <c r="D19" s="126" t="s">
        <v>1482</v>
      </c>
      <c r="E19" s="126" t="s">
        <v>8</v>
      </c>
      <c r="F19" s="130">
        <v>1914.23</v>
      </c>
      <c r="G19" s="126" t="s">
        <v>1478</v>
      </c>
      <c r="H19" s="121" t="s">
        <v>743</v>
      </c>
    </row>
    <row r="20" spans="2:8">
      <c r="B20" s="26">
        <v>13</v>
      </c>
      <c r="C20" s="118" t="s">
        <v>1483</v>
      </c>
      <c r="D20" s="126" t="s">
        <v>1484</v>
      </c>
      <c r="E20" s="126" t="s">
        <v>8</v>
      </c>
      <c r="F20" s="130">
        <v>390</v>
      </c>
      <c r="G20" s="126" t="s">
        <v>1478</v>
      </c>
      <c r="H20" s="121" t="s">
        <v>743</v>
      </c>
    </row>
    <row r="21" spans="2:8">
      <c r="B21" s="26">
        <v>14</v>
      </c>
      <c r="C21" s="118" t="s">
        <v>1486</v>
      </c>
      <c r="D21" s="126" t="s">
        <v>1485</v>
      </c>
      <c r="E21" s="126" t="s">
        <v>8</v>
      </c>
      <c r="F21" s="130">
        <v>725</v>
      </c>
      <c r="G21" s="126" t="s">
        <v>1478</v>
      </c>
      <c r="H21" s="121" t="s">
        <v>743</v>
      </c>
    </row>
    <row r="22" spans="2:8">
      <c r="B22" s="26">
        <v>15</v>
      </c>
      <c r="C22" s="118" t="s">
        <v>1486</v>
      </c>
      <c r="D22" s="126" t="s">
        <v>1487</v>
      </c>
      <c r="E22" s="126" t="s">
        <v>8</v>
      </c>
      <c r="F22" s="130">
        <v>725</v>
      </c>
      <c r="G22" s="126" t="s">
        <v>1478</v>
      </c>
      <c r="H22" s="121" t="s">
        <v>743</v>
      </c>
    </row>
    <row r="23" spans="2:8">
      <c r="B23" s="26">
        <v>16</v>
      </c>
      <c r="C23" s="118" t="s">
        <v>1488</v>
      </c>
      <c r="D23" s="126" t="s">
        <v>1489</v>
      </c>
      <c r="E23" s="126" t="s">
        <v>8</v>
      </c>
      <c r="F23" s="130">
        <v>712</v>
      </c>
      <c r="G23" s="126" t="s">
        <v>1478</v>
      </c>
      <c r="H23" s="121" t="s">
        <v>743</v>
      </c>
    </row>
    <row r="24" spans="2:8">
      <c r="B24" s="26">
        <v>17</v>
      </c>
      <c r="C24" s="118" t="s">
        <v>1491</v>
      </c>
      <c r="D24" s="126" t="s">
        <v>1492</v>
      </c>
      <c r="E24" s="126" t="s">
        <v>15</v>
      </c>
      <c r="F24" s="130">
        <v>2700</v>
      </c>
      <c r="G24" s="126" t="s">
        <v>1478</v>
      </c>
      <c r="H24" s="121"/>
    </row>
    <row r="25" spans="2:8">
      <c r="B25" s="26">
        <v>18</v>
      </c>
      <c r="C25" s="118" t="s">
        <v>1493</v>
      </c>
      <c r="D25" s="126" t="s">
        <v>1494</v>
      </c>
      <c r="E25" s="126" t="s">
        <v>8</v>
      </c>
      <c r="F25" s="130">
        <v>13374</v>
      </c>
      <c r="G25" s="126">
        <v>2012</v>
      </c>
      <c r="H25" s="121"/>
    </row>
    <row r="26" spans="2:8" ht="25.5">
      <c r="B26" s="26">
        <v>19</v>
      </c>
      <c r="C26" s="118" t="s">
        <v>1496</v>
      </c>
      <c r="D26" s="126" t="s">
        <v>1497</v>
      </c>
      <c r="E26" s="126" t="s">
        <v>8</v>
      </c>
      <c r="F26" s="130">
        <v>26684</v>
      </c>
      <c r="G26" s="126">
        <v>2012</v>
      </c>
      <c r="H26" s="121"/>
    </row>
    <row r="27" spans="2:8" ht="25.5">
      <c r="B27" s="26">
        <v>20</v>
      </c>
      <c r="C27" s="118" t="s">
        <v>1495</v>
      </c>
      <c r="D27" s="126" t="s">
        <v>1498</v>
      </c>
      <c r="E27" s="126" t="s">
        <v>8</v>
      </c>
      <c r="F27" s="130">
        <v>3356</v>
      </c>
      <c r="G27" s="126">
        <v>2012</v>
      </c>
      <c r="H27" s="121"/>
    </row>
    <row r="28" spans="2:8">
      <c r="B28" s="26">
        <v>21</v>
      </c>
      <c r="C28" s="118" t="s">
        <v>1117</v>
      </c>
      <c r="D28" s="126" t="s">
        <v>1499</v>
      </c>
      <c r="E28" s="126" t="s">
        <v>8</v>
      </c>
      <c r="F28" s="130">
        <v>2531</v>
      </c>
      <c r="G28" s="126">
        <v>2012</v>
      </c>
      <c r="H28" s="121"/>
    </row>
    <row r="29" spans="2:8">
      <c r="B29" s="26">
        <v>22</v>
      </c>
      <c r="C29" s="118" t="s">
        <v>1500</v>
      </c>
      <c r="D29" s="126" t="s">
        <v>1501</v>
      </c>
      <c r="E29" s="126" t="s">
        <v>8</v>
      </c>
      <c r="F29" s="130">
        <v>1715.26</v>
      </c>
      <c r="G29" s="126">
        <v>2012</v>
      </c>
      <c r="H29" s="121"/>
    </row>
    <row r="30" spans="2:8">
      <c r="B30" s="26">
        <v>23</v>
      </c>
      <c r="C30" s="118" t="s">
        <v>741</v>
      </c>
      <c r="D30" s="126" t="s">
        <v>1502</v>
      </c>
      <c r="E30" s="126" t="s">
        <v>8</v>
      </c>
      <c r="F30" s="130">
        <v>1708</v>
      </c>
      <c r="G30" s="126">
        <v>2012</v>
      </c>
      <c r="H30" s="121"/>
    </row>
    <row r="31" spans="2:8">
      <c r="B31" s="26">
        <v>24</v>
      </c>
      <c r="C31" s="118" t="s">
        <v>1117</v>
      </c>
      <c r="D31" s="126" t="s">
        <v>1503</v>
      </c>
      <c r="E31" s="126" t="s">
        <v>8</v>
      </c>
      <c r="F31" s="130">
        <v>2391</v>
      </c>
      <c r="G31" s="126">
        <v>2012</v>
      </c>
      <c r="H31" s="121"/>
    </row>
    <row r="32" spans="2:8">
      <c r="B32" s="26">
        <v>25</v>
      </c>
      <c r="C32" s="118" t="s">
        <v>1117</v>
      </c>
      <c r="D32" s="126" t="s">
        <v>1504</v>
      </c>
      <c r="E32" s="126" t="s">
        <v>8</v>
      </c>
      <c r="F32" s="130">
        <v>1869.9</v>
      </c>
      <c r="G32" s="126">
        <v>2012</v>
      </c>
      <c r="H32" s="121"/>
    </row>
    <row r="33" spans="2:8">
      <c r="B33" s="26">
        <v>26</v>
      </c>
      <c r="C33" s="118" t="s">
        <v>738</v>
      </c>
      <c r="D33" s="126" t="s">
        <v>1505</v>
      </c>
      <c r="E33" s="126" t="s">
        <v>15</v>
      </c>
      <c r="F33" s="130">
        <v>2522.48</v>
      </c>
      <c r="G33" s="126">
        <v>2012</v>
      </c>
      <c r="H33" s="121" t="s">
        <v>1462</v>
      </c>
    </row>
    <row r="34" spans="2:8">
      <c r="B34" s="26">
        <v>27</v>
      </c>
      <c r="C34" s="118" t="s">
        <v>1507</v>
      </c>
      <c r="D34" s="126" t="s">
        <v>1506</v>
      </c>
      <c r="E34" s="126" t="s">
        <v>8</v>
      </c>
      <c r="F34" s="130">
        <v>1545</v>
      </c>
      <c r="G34" s="126">
        <v>2012</v>
      </c>
      <c r="H34" s="121"/>
    </row>
    <row r="35" spans="2:8">
      <c r="B35" s="26">
        <v>28</v>
      </c>
      <c r="C35" s="118" t="s">
        <v>737</v>
      </c>
      <c r="D35" s="126" t="s">
        <v>1508</v>
      </c>
      <c r="E35" s="126" t="s">
        <v>8</v>
      </c>
      <c r="F35" s="130">
        <v>569.26</v>
      </c>
      <c r="G35" s="126">
        <v>2012</v>
      </c>
      <c r="H35" s="121"/>
    </row>
    <row r="36" spans="2:8">
      <c r="B36" s="26">
        <v>29</v>
      </c>
      <c r="C36" s="118" t="s">
        <v>737</v>
      </c>
      <c r="D36" s="126" t="s">
        <v>1509</v>
      </c>
      <c r="E36" s="126" t="s">
        <v>8</v>
      </c>
      <c r="F36" s="130">
        <v>743</v>
      </c>
      <c r="G36" s="126">
        <v>2012</v>
      </c>
      <c r="H36" s="121"/>
    </row>
    <row r="37" spans="2:8" ht="25.5">
      <c r="B37" s="26">
        <v>30</v>
      </c>
      <c r="C37" s="118" t="s">
        <v>1510</v>
      </c>
      <c r="D37" s="126" t="s">
        <v>1511</v>
      </c>
      <c r="E37" s="126" t="s">
        <v>8</v>
      </c>
      <c r="F37" s="130">
        <v>2976</v>
      </c>
      <c r="G37" s="126">
        <v>2012</v>
      </c>
      <c r="H37" s="121"/>
    </row>
    <row r="38" spans="2:8">
      <c r="B38" s="26">
        <v>31</v>
      </c>
      <c r="C38" s="118" t="s">
        <v>1512</v>
      </c>
      <c r="D38" s="126" t="s">
        <v>1513</v>
      </c>
      <c r="E38" s="126" t="s">
        <v>8</v>
      </c>
      <c r="F38" s="130">
        <v>6936</v>
      </c>
      <c r="G38" s="126">
        <v>2012</v>
      </c>
      <c r="H38" s="121"/>
    </row>
    <row r="39" spans="2:8">
      <c r="B39" s="26">
        <v>32</v>
      </c>
      <c r="C39" s="118" t="s">
        <v>1117</v>
      </c>
      <c r="D39" s="126" t="s">
        <v>1514</v>
      </c>
      <c r="E39" s="126" t="s">
        <v>8</v>
      </c>
      <c r="F39" s="130">
        <v>2245.08</v>
      </c>
      <c r="G39" s="126">
        <v>2012</v>
      </c>
      <c r="H39" s="121"/>
    </row>
    <row r="40" spans="2:8">
      <c r="B40" s="26">
        <v>33</v>
      </c>
      <c r="C40" s="118" t="s">
        <v>1515</v>
      </c>
      <c r="D40" s="126" t="s">
        <v>1516</v>
      </c>
      <c r="E40" s="126" t="s">
        <v>8</v>
      </c>
      <c r="F40" s="130">
        <v>3702</v>
      </c>
      <c r="G40" s="126">
        <v>2012</v>
      </c>
      <c r="H40" s="121"/>
    </row>
    <row r="41" spans="2:8">
      <c r="B41" s="26">
        <v>34</v>
      </c>
      <c r="C41" s="118" t="s">
        <v>1117</v>
      </c>
      <c r="D41" s="126" t="s">
        <v>1517</v>
      </c>
      <c r="E41" s="126" t="s">
        <v>8</v>
      </c>
      <c r="F41" s="130">
        <v>1715.26</v>
      </c>
      <c r="G41" s="126">
        <v>2012</v>
      </c>
      <c r="H41" s="121"/>
    </row>
    <row r="42" spans="2:8">
      <c r="B42" s="26">
        <v>35</v>
      </c>
      <c r="C42" s="118" t="s">
        <v>1518</v>
      </c>
      <c r="D42" s="126" t="s">
        <v>1519</v>
      </c>
      <c r="E42" s="126" t="s">
        <v>8</v>
      </c>
      <c r="F42" s="130">
        <v>2060</v>
      </c>
      <c r="G42" s="126">
        <v>2012</v>
      </c>
      <c r="H42" s="121"/>
    </row>
    <row r="43" spans="2:8">
      <c r="B43" s="26">
        <v>36</v>
      </c>
      <c r="C43" s="118" t="s">
        <v>1520</v>
      </c>
      <c r="D43" s="126" t="s">
        <v>1521</v>
      </c>
      <c r="E43" s="126" t="s">
        <v>8</v>
      </c>
      <c r="F43" s="130">
        <v>777.36</v>
      </c>
      <c r="G43" s="126">
        <v>2012</v>
      </c>
      <c r="H43" s="121"/>
    </row>
    <row r="44" spans="2:8">
      <c r="B44" s="26">
        <v>37</v>
      </c>
      <c r="C44" s="118" t="s">
        <v>1117</v>
      </c>
      <c r="D44" s="126" t="s">
        <v>1522</v>
      </c>
      <c r="E44" s="126" t="s">
        <v>8</v>
      </c>
      <c r="F44" s="130">
        <v>1851</v>
      </c>
      <c r="G44" s="126">
        <v>2012</v>
      </c>
      <c r="H44" s="121"/>
    </row>
    <row r="45" spans="2:8" ht="25.5">
      <c r="B45" s="26">
        <v>38</v>
      </c>
      <c r="C45" s="118" t="s">
        <v>1526</v>
      </c>
      <c r="D45" s="126" t="s">
        <v>1523</v>
      </c>
      <c r="E45" s="126" t="s">
        <v>8</v>
      </c>
      <c r="F45" s="130">
        <v>20583.12</v>
      </c>
      <c r="G45" s="126">
        <v>2012</v>
      </c>
      <c r="H45" s="121"/>
    </row>
    <row r="46" spans="2:8">
      <c r="B46" s="26">
        <v>39</v>
      </c>
      <c r="C46" s="118" t="s">
        <v>1524</v>
      </c>
      <c r="D46" s="126" t="s">
        <v>1525</v>
      </c>
      <c r="E46" s="126" t="s">
        <v>8</v>
      </c>
      <c r="F46" s="130">
        <v>2245.08</v>
      </c>
      <c r="G46" s="126">
        <v>2012</v>
      </c>
      <c r="H46" s="121"/>
    </row>
    <row r="47" spans="2:8">
      <c r="B47" s="26">
        <v>40</v>
      </c>
      <c r="C47" s="118" t="s">
        <v>1524</v>
      </c>
      <c r="D47" s="126" t="s">
        <v>1527</v>
      </c>
      <c r="E47" s="126" t="s">
        <v>8</v>
      </c>
      <c r="F47" s="130">
        <v>1741.39</v>
      </c>
      <c r="G47" s="126">
        <v>2012</v>
      </c>
      <c r="H47" s="121"/>
    </row>
    <row r="48" spans="2:8">
      <c r="B48" s="26">
        <v>41</v>
      </c>
      <c r="C48" s="118" t="s">
        <v>1528</v>
      </c>
      <c r="D48" s="126" t="s">
        <v>1529</v>
      </c>
      <c r="E48" s="126" t="s">
        <v>8</v>
      </c>
      <c r="F48" s="130">
        <v>6467.61</v>
      </c>
      <c r="G48" s="126">
        <v>2012</v>
      </c>
      <c r="H48" s="121"/>
    </row>
    <row r="49" spans="2:8">
      <c r="B49" s="26">
        <v>42</v>
      </c>
      <c r="C49" s="118" t="s">
        <v>1530</v>
      </c>
      <c r="D49" s="126" t="s">
        <v>1531</v>
      </c>
      <c r="E49" s="126" t="s">
        <v>8</v>
      </c>
      <c r="F49" s="130">
        <v>11055.24</v>
      </c>
      <c r="G49" s="126">
        <v>2012</v>
      </c>
      <c r="H49" s="121"/>
    </row>
    <row r="50" spans="2:8">
      <c r="B50" s="26">
        <v>43</v>
      </c>
      <c r="C50" s="118" t="s">
        <v>737</v>
      </c>
      <c r="D50" s="126" t="s">
        <v>1532</v>
      </c>
      <c r="E50" s="126" t="s">
        <v>8</v>
      </c>
      <c r="F50" s="130">
        <v>789.66</v>
      </c>
      <c r="G50" s="126">
        <v>2012</v>
      </c>
      <c r="H50" s="121"/>
    </row>
    <row r="51" spans="2:8">
      <c r="B51" s="26">
        <v>44</v>
      </c>
      <c r="C51" s="118" t="s">
        <v>737</v>
      </c>
      <c r="D51" s="126" t="s">
        <v>1533</v>
      </c>
      <c r="E51" s="126" t="s">
        <v>8</v>
      </c>
      <c r="F51" s="130">
        <v>490</v>
      </c>
      <c r="G51" s="126" t="s">
        <v>1478</v>
      </c>
      <c r="H51" s="121"/>
    </row>
    <row r="52" spans="2:8">
      <c r="B52" s="26">
        <v>45</v>
      </c>
      <c r="C52" s="118" t="s">
        <v>1535</v>
      </c>
      <c r="D52" s="126" t="s">
        <v>1534</v>
      </c>
      <c r="E52" s="126" t="s">
        <v>8</v>
      </c>
      <c r="F52" s="130">
        <v>1030</v>
      </c>
      <c r="G52" s="126" t="s">
        <v>1478</v>
      </c>
      <c r="H52" s="121"/>
    </row>
    <row r="53" spans="2:8">
      <c r="B53" s="26">
        <v>46</v>
      </c>
      <c r="C53" s="118" t="s">
        <v>1535</v>
      </c>
      <c r="D53" s="126" t="s">
        <v>1536</v>
      </c>
      <c r="E53" s="126" t="s">
        <v>8</v>
      </c>
      <c r="F53" s="130">
        <v>1579.32</v>
      </c>
      <c r="G53" s="126" t="s">
        <v>1478</v>
      </c>
      <c r="H53" s="121"/>
    </row>
    <row r="54" spans="2:8">
      <c r="B54" s="26">
        <v>47</v>
      </c>
      <c r="C54" s="118" t="s">
        <v>737</v>
      </c>
      <c r="D54" s="126" t="s">
        <v>1537</v>
      </c>
      <c r="E54" s="126" t="s">
        <v>8</v>
      </c>
      <c r="F54" s="130">
        <v>770</v>
      </c>
      <c r="G54" s="126" t="s">
        <v>1478</v>
      </c>
      <c r="H54" s="121"/>
    </row>
    <row r="55" spans="2:8">
      <c r="B55" s="26">
        <v>48</v>
      </c>
      <c r="C55" s="118" t="s">
        <v>737</v>
      </c>
      <c r="D55" s="126" t="s">
        <v>1538</v>
      </c>
      <c r="E55" s="126" t="s">
        <v>8</v>
      </c>
      <c r="F55" s="130">
        <v>743</v>
      </c>
      <c r="G55" s="126" t="s">
        <v>1478</v>
      </c>
      <c r="H55" s="121"/>
    </row>
    <row r="56" spans="2:8">
      <c r="B56" s="26">
        <v>49</v>
      </c>
      <c r="C56" s="118" t="s">
        <v>737</v>
      </c>
      <c r="D56" s="126" t="s">
        <v>1539</v>
      </c>
      <c r="E56" s="126" t="s">
        <v>8</v>
      </c>
      <c r="F56" s="130">
        <v>398.6</v>
      </c>
      <c r="G56" s="126" t="s">
        <v>1478</v>
      </c>
      <c r="H56" s="121"/>
    </row>
    <row r="57" spans="2:8">
      <c r="B57" s="26">
        <v>50</v>
      </c>
      <c r="C57" s="118" t="s">
        <v>1117</v>
      </c>
      <c r="D57" s="126" t="s">
        <v>1540</v>
      </c>
      <c r="E57" s="126" t="s">
        <v>8</v>
      </c>
      <c r="F57" s="130">
        <v>3250</v>
      </c>
      <c r="G57" s="126">
        <v>2012</v>
      </c>
      <c r="H57" s="121"/>
    </row>
    <row r="58" spans="2:8">
      <c r="B58" s="26">
        <v>51</v>
      </c>
      <c r="C58" s="118" t="s">
        <v>1541</v>
      </c>
      <c r="D58" s="126" t="s">
        <v>1542</v>
      </c>
      <c r="E58" s="126" t="s">
        <v>8</v>
      </c>
      <c r="F58" s="130">
        <v>1851</v>
      </c>
      <c r="G58" s="126" t="s">
        <v>1478</v>
      </c>
      <c r="H58" s="121"/>
    </row>
    <row r="59" spans="2:8">
      <c r="B59" s="26">
        <v>52</v>
      </c>
      <c r="C59" s="118" t="s">
        <v>1543</v>
      </c>
      <c r="D59" s="126" t="s">
        <v>1544</v>
      </c>
      <c r="E59" s="126" t="s">
        <v>8</v>
      </c>
      <c r="F59" s="130">
        <v>2804</v>
      </c>
      <c r="G59" s="126" t="s">
        <v>1478</v>
      </c>
      <c r="H59" s="121"/>
    </row>
    <row r="60" spans="2:8">
      <c r="B60" s="26">
        <v>53</v>
      </c>
      <c r="C60" s="118" t="s">
        <v>1117</v>
      </c>
      <c r="D60" s="126" t="s">
        <v>1545</v>
      </c>
      <c r="E60" s="126" t="s">
        <v>8</v>
      </c>
      <c r="F60" s="130">
        <v>990.01</v>
      </c>
      <c r="G60" s="126">
        <v>2008</v>
      </c>
      <c r="H60" s="121"/>
    </row>
    <row r="61" spans="2:8">
      <c r="B61" s="26">
        <v>54</v>
      </c>
      <c r="C61" s="118" t="s">
        <v>1546</v>
      </c>
      <c r="D61" s="126" t="s">
        <v>1547</v>
      </c>
      <c r="E61" s="126" t="s">
        <v>8</v>
      </c>
      <c r="F61" s="130">
        <v>3356</v>
      </c>
      <c r="G61" s="126" t="s">
        <v>1478</v>
      </c>
      <c r="H61" s="121"/>
    </row>
    <row r="62" spans="2:8">
      <c r="B62" s="20"/>
      <c r="C62" s="23"/>
      <c r="D62" s="20"/>
      <c r="E62" s="20"/>
      <c r="F62" s="21">
        <f>SUM(F8:F61)</f>
        <v>171157.50999999998</v>
      </c>
      <c r="G62" s="20"/>
      <c r="H62" s="131"/>
    </row>
    <row r="63" spans="2:8">
      <c r="B63" s="1"/>
      <c r="C63" s="24"/>
      <c r="D63" s="1"/>
      <c r="E63" s="1"/>
      <c r="F63" s="4"/>
      <c r="G63" s="1"/>
      <c r="H63" s="119"/>
    </row>
    <row r="64" spans="2:8">
      <c r="B64" s="1"/>
      <c r="C64" s="1" t="s">
        <v>18</v>
      </c>
      <c r="D64" s="1" t="s">
        <v>19</v>
      </c>
      <c r="E64" s="1" t="s">
        <v>8</v>
      </c>
      <c r="F64" s="4">
        <f>SUMIF($E$8:$E$61,"stacjonarny",$F$8:$F$61)</f>
        <v>148540.1</v>
      </c>
      <c r="G64" s="1"/>
      <c r="H64" s="119"/>
    </row>
    <row r="65" spans="2:8">
      <c r="B65" s="1"/>
      <c r="C65" s="1"/>
      <c r="D65" s="1"/>
      <c r="E65" s="1"/>
      <c r="F65" s="1"/>
      <c r="G65" s="1"/>
      <c r="H65" s="119"/>
    </row>
    <row r="66" spans="2:8">
      <c r="B66" s="1"/>
      <c r="C66" s="1" t="s">
        <v>18</v>
      </c>
      <c r="D66" s="1" t="s">
        <v>19</v>
      </c>
      <c r="E66" s="1" t="s">
        <v>15</v>
      </c>
      <c r="F66" s="4">
        <f>SUMIF($E$8:$E$61,"przenośny",$F$8:$F$61)</f>
        <v>22617.41</v>
      </c>
      <c r="G66" s="1"/>
      <c r="H66" s="119"/>
    </row>
  </sheetData>
  <autoFilter ref="B7:H62"/>
  <phoneticPr fontId="0" type="noConversion"/>
  <pageMargins left="0.75" right="0.75" top="0.52" bottom="0.48" header="0.5" footer="0.5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B1:G42"/>
  <sheetViews>
    <sheetView zoomScaleNormal="100" zoomScaleSheetLayoutView="145" workbookViewId="0">
      <pane ySplit="5" topLeftCell="A6" activePane="bottomLeft" state="frozen"/>
      <selection pane="bottomLeft" activeCell="A46" sqref="A46:XFD54"/>
    </sheetView>
  </sheetViews>
  <sheetFormatPr defaultRowHeight="12.75"/>
  <cols>
    <col min="1" max="1" width="9.140625" style="1"/>
    <col min="2" max="2" width="5.42578125" style="1" customWidth="1"/>
    <col min="3" max="4" width="30.85546875" style="1" customWidth="1"/>
    <col min="5" max="5" width="15" style="1" customWidth="1"/>
    <col min="6" max="6" width="15.28515625" style="4" customWidth="1"/>
    <col min="7" max="7" width="12.28515625" style="1" bestFit="1" customWidth="1"/>
    <col min="8" max="16384" width="9.140625" style="1"/>
  </cols>
  <sheetData>
    <row r="1" spans="2:7">
      <c r="B1" s="1" t="s">
        <v>639</v>
      </c>
    </row>
    <row r="3" spans="2:7" s="5" customFormat="1" ht="12">
      <c r="B3" s="5" t="s">
        <v>979</v>
      </c>
      <c r="C3" s="6"/>
      <c r="F3" s="7"/>
    </row>
    <row r="4" spans="2:7">
      <c r="C4" s="8"/>
    </row>
    <row r="5" spans="2:7" s="37" customFormat="1" ht="38.25">
      <c r="B5" s="28" t="s">
        <v>707</v>
      </c>
      <c r="C5" s="18" t="s">
        <v>2</v>
      </c>
      <c r="D5" s="28" t="s">
        <v>3</v>
      </c>
      <c r="E5" s="28" t="s">
        <v>4</v>
      </c>
      <c r="F5" s="29" t="s">
        <v>41</v>
      </c>
      <c r="G5" s="28" t="s">
        <v>6</v>
      </c>
    </row>
    <row r="6" spans="2:7" s="37" customFormat="1">
      <c r="B6" s="28">
        <v>1</v>
      </c>
      <c r="C6" s="118" t="s">
        <v>1125</v>
      </c>
      <c r="D6" s="135" t="s">
        <v>1126</v>
      </c>
      <c r="E6" s="135" t="s">
        <v>15</v>
      </c>
      <c r="F6" s="127">
        <v>20740.599999999999</v>
      </c>
      <c r="G6" s="135">
        <v>2005</v>
      </c>
    </row>
    <row r="7" spans="2:7">
      <c r="B7" s="2">
        <v>2</v>
      </c>
      <c r="C7" s="118" t="s">
        <v>980</v>
      </c>
      <c r="D7" s="122" t="s">
        <v>1121</v>
      </c>
      <c r="E7" s="122" t="s">
        <v>15</v>
      </c>
      <c r="F7" s="123">
        <v>4800</v>
      </c>
      <c r="G7" s="122">
        <v>2008</v>
      </c>
    </row>
    <row r="8" spans="2:7">
      <c r="B8" s="28">
        <v>3</v>
      </c>
      <c r="C8" s="118" t="s">
        <v>980</v>
      </c>
      <c r="D8" s="122" t="s">
        <v>1122</v>
      </c>
      <c r="E8" s="122" t="s">
        <v>15</v>
      </c>
      <c r="F8" s="123">
        <v>3099</v>
      </c>
      <c r="G8" s="122">
        <v>2009</v>
      </c>
    </row>
    <row r="9" spans="2:7">
      <c r="B9" s="2">
        <v>4</v>
      </c>
      <c r="C9" s="118" t="s">
        <v>44</v>
      </c>
      <c r="D9" s="122" t="s">
        <v>1124</v>
      </c>
      <c r="E9" s="122" t="s">
        <v>15</v>
      </c>
      <c r="F9" s="123">
        <v>1179</v>
      </c>
      <c r="G9" s="122">
        <v>2008</v>
      </c>
    </row>
    <row r="10" spans="2:7">
      <c r="B10" s="28">
        <v>5</v>
      </c>
      <c r="C10" s="118" t="s">
        <v>44</v>
      </c>
      <c r="D10" s="122" t="s">
        <v>1127</v>
      </c>
      <c r="E10" s="122" t="s">
        <v>15</v>
      </c>
      <c r="F10" s="123">
        <v>1458</v>
      </c>
      <c r="G10" s="122">
        <v>2010</v>
      </c>
    </row>
    <row r="11" spans="2:7">
      <c r="B11" s="2">
        <v>6</v>
      </c>
      <c r="C11" s="118" t="s">
        <v>982</v>
      </c>
      <c r="D11" s="122" t="s">
        <v>1124</v>
      </c>
      <c r="E11" s="122" t="s">
        <v>15</v>
      </c>
      <c r="F11" s="123">
        <v>1499</v>
      </c>
      <c r="G11" s="122">
        <v>2008</v>
      </c>
    </row>
    <row r="12" spans="2:7">
      <c r="B12" s="28">
        <v>7</v>
      </c>
      <c r="C12" s="118" t="s">
        <v>734</v>
      </c>
      <c r="D12" s="122" t="s">
        <v>1123</v>
      </c>
      <c r="E12" s="122" t="s">
        <v>15</v>
      </c>
      <c r="F12" s="123">
        <v>3299</v>
      </c>
      <c r="G12" s="122">
        <v>2008</v>
      </c>
    </row>
    <row r="13" spans="2:7">
      <c r="B13" s="2">
        <v>8</v>
      </c>
      <c r="C13" s="118" t="s">
        <v>1128</v>
      </c>
      <c r="D13" s="122" t="s">
        <v>1129</v>
      </c>
      <c r="E13" s="122" t="s">
        <v>15</v>
      </c>
      <c r="F13" s="123">
        <v>2238</v>
      </c>
      <c r="G13" s="122">
        <v>2010</v>
      </c>
    </row>
    <row r="14" spans="2:7">
      <c r="B14" s="28">
        <v>9</v>
      </c>
      <c r="C14" s="118" t="s">
        <v>1130</v>
      </c>
      <c r="D14" s="122" t="s">
        <v>1127</v>
      </c>
      <c r="E14" s="122" t="s">
        <v>15</v>
      </c>
      <c r="F14" s="123">
        <v>2422</v>
      </c>
      <c r="G14" s="122">
        <v>2010</v>
      </c>
    </row>
    <row r="15" spans="2:7">
      <c r="B15" s="2">
        <v>10</v>
      </c>
      <c r="C15" s="118" t="s">
        <v>1131</v>
      </c>
      <c r="D15" s="122" t="s">
        <v>1132</v>
      </c>
      <c r="E15" s="122" t="s">
        <v>8</v>
      </c>
      <c r="F15" s="123">
        <v>66387.08</v>
      </c>
      <c r="G15" s="122">
        <v>2006</v>
      </c>
    </row>
    <row r="16" spans="2:7">
      <c r="B16" s="28">
        <v>11</v>
      </c>
      <c r="C16" s="118" t="s">
        <v>983</v>
      </c>
      <c r="D16" s="122" t="s">
        <v>1133</v>
      </c>
      <c r="E16" s="122" t="s">
        <v>8</v>
      </c>
      <c r="F16" s="123">
        <v>1890</v>
      </c>
      <c r="G16" s="122">
        <v>2009</v>
      </c>
    </row>
    <row r="17" spans="2:7">
      <c r="B17" s="2">
        <v>12</v>
      </c>
      <c r="C17" s="118" t="s">
        <v>910</v>
      </c>
      <c r="D17" s="122" t="s">
        <v>984</v>
      </c>
      <c r="E17" s="122" t="s">
        <v>8</v>
      </c>
      <c r="F17" s="123">
        <v>7500</v>
      </c>
      <c r="G17" s="122">
        <v>2007</v>
      </c>
    </row>
    <row r="18" spans="2:7">
      <c r="B18" s="28">
        <v>13</v>
      </c>
      <c r="C18" s="118" t="s">
        <v>910</v>
      </c>
      <c r="D18" s="122" t="s">
        <v>1134</v>
      </c>
      <c r="E18" s="122" t="s">
        <v>8</v>
      </c>
      <c r="F18" s="123">
        <v>3450</v>
      </c>
      <c r="G18" s="122">
        <v>2008</v>
      </c>
    </row>
    <row r="19" spans="2:7">
      <c r="B19" s="2">
        <v>14</v>
      </c>
      <c r="C19" s="118" t="s">
        <v>789</v>
      </c>
      <c r="D19" s="122" t="s">
        <v>1118</v>
      </c>
      <c r="E19" s="122" t="s">
        <v>15</v>
      </c>
      <c r="F19" s="123">
        <v>800</v>
      </c>
      <c r="G19" s="122">
        <v>2005</v>
      </c>
    </row>
    <row r="20" spans="2:7">
      <c r="B20" s="28">
        <v>15</v>
      </c>
      <c r="C20" s="136" t="s">
        <v>1119</v>
      </c>
      <c r="D20" s="122" t="s">
        <v>1120</v>
      </c>
      <c r="E20" s="122" t="s">
        <v>8</v>
      </c>
      <c r="F20" s="123">
        <v>2684</v>
      </c>
      <c r="G20" s="122">
        <v>2006</v>
      </c>
    </row>
    <row r="21" spans="2:7">
      <c r="B21" s="2">
        <v>16</v>
      </c>
      <c r="C21" s="118" t="s">
        <v>981</v>
      </c>
      <c r="D21" s="122" t="s">
        <v>1135</v>
      </c>
      <c r="E21" s="122" t="s">
        <v>15</v>
      </c>
      <c r="F21" s="123">
        <v>2999</v>
      </c>
      <c r="G21" s="122">
        <v>2006</v>
      </c>
    </row>
    <row r="22" spans="2:7">
      <c r="B22" s="28">
        <v>17</v>
      </c>
      <c r="C22" s="118" t="s">
        <v>45</v>
      </c>
      <c r="D22" s="122" t="s">
        <v>1136</v>
      </c>
      <c r="E22" s="122" t="s">
        <v>8</v>
      </c>
      <c r="F22" s="123">
        <v>2000</v>
      </c>
      <c r="G22" s="122">
        <v>2006</v>
      </c>
    </row>
    <row r="23" spans="2:7">
      <c r="B23" s="2">
        <v>18</v>
      </c>
      <c r="C23" s="118" t="s">
        <v>45</v>
      </c>
      <c r="D23" s="122" t="s">
        <v>1137</v>
      </c>
      <c r="E23" s="122" t="s">
        <v>8</v>
      </c>
      <c r="F23" s="123">
        <v>2000</v>
      </c>
      <c r="G23" s="122">
        <v>2006</v>
      </c>
    </row>
    <row r="24" spans="2:7">
      <c r="B24" s="28">
        <v>19</v>
      </c>
      <c r="C24" s="118" t="s">
        <v>1138</v>
      </c>
      <c r="D24" s="122" t="s">
        <v>1139</v>
      </c>
      <c r="E24" s="122" t="s">
        <v>8</v>
      </c>
      <c r="F24" s="123">
        <v>2440</v>
      </c>
      <c r="G24" s="122">
        <v>2008</v>
      </c>
    </row>
    <row r="25" spans="2:7">
      <c r="B25" s="2">
        <v>20</v>
      </c>
      <c r="C25" s="118" t="s">
        <v>1140</v>
      </c>
      <c r="D25" s="122" t="s">
        <v>1141</v>
      </c>
      <c r="E25" s="122" t="s">
        <v>8</v>
      </c>
      <c r="F25" s="123">
        <v>1299</v>
      </c>
      <c r="G25" s="122">
        <v>2006</v>
      </c>
    </row>
    <row r="26" spans="2:7">
      <c r="B26" s="28">
        <v>21</v>
      </c>
      <c r="C26" s="118" t="s">
        <v>1142</v>
      </c>
      <c r="D26" s="122" t="s">
        <v>1143</v>
      </c>
      <c r="E26" s="122" t="s">
        <v>8</v>
      </c>
      <c r="F26" s="123">
        <v>908.8</v>
      </c>
      <c r="G26" s="122">
        <v>2005</v>
      </c>
    </row>
    <row r="27" spans="2:7">
      <c r="B27" s="2">
        <v>22</v>
      </c>
      <c r="C27" s="118" t="s">
        <v>1117</v>
      </c>
      <c r="D27" s="122" t="s">
        <v>1144</v>
      </c>
      <c r="E27" s="122" t="s">
        <v>8</v>
      </c>
      <c r="F27" s="123">
        <v>2762.54</v>
      </c>
      <c r="G27" s="122">
        <v>2005</v>
      </c>
    </row>
    <row r="28" spans="2:7">
      <c r="B28" s="28">
        <v>23</v>
      </c>
      <c r="C28" s="118" t="s">
        <v>1145</v>
      </c>
      <c r="D28" s="122" t="s">
        <v>1146</v>
      </c>
      <c r="E28" s="122" t="s">
        <v>8</v>
      </c>
      <c r="F28" s="123">
        <v>1500</v>
      </c>
      <c r="G28" s="122">
        <v>2005</v>
      </c>
    </row>
    <row r="29" spans="2:7">
      <c r="B29" s="2">
        <v>24</v>
      </c>
      <c r="C29" s="118" t="s">
        <v>1147</v>
      </c>
      <c r="D29" s="122" t="s">
        <v>1148</v>
      </c>
      <c r="E29" s="122" t="s">
        <v>8</v>
      </c>
      <c r="F29" s="123">
        <v>379</v>
      </c>
      <c r="G29" s="122">
        <v>2009</v>
      </c>
    </row>
    <row r="30" spans="2:7">
      <c r="B30" s="28">
        <v>25</v>
      </c>
      <c r="C30" s="118" t="s">
        <v>1149</v>
      </c>
      <c r="D30" s="122" t="s">
        <v>1150</v>
      </c>
      <c r="E30" s="122" t="s">
        <v>8</v>
      </c>
      <c r="F30" s="123">
        <v>2406.0100000000002</v>
      </c>
      <c r="G30" s="122">
        <v>2006</v>
      </c>
    </row>
    <row r="31" spans="2:7" ht="25.5">
      <c r="B31" s="2">
        <v>26</v>
      </c>
      <c r="C31" s="118" t="s">
        <v>1151</v>
      </c>
      <c r="D31" s="122" t="s">
        <v>1152</v>
      </c>
      <c r="E31" s="122" t="s">
        <v>8</v>
      </c>
      <c r="F31" s="123">
        <v>4900.74</v>
      </c>
      <c r="G31" s="122">
        <v>2005</v>
      </c>
    </row>
    <row r="32" spans="2:7">
      <c r="B32" s="28">
        <v>27</v>
      </c>
      <c r="C32" s="118" t="s">
        <v>1154</v>
      </c>
      <c r="D32" s="122" t="s">
        <v>1153</v>
      </c>
      <c r="E32" s="122" t="s">
        <v>8</v>
      </c>
      <c r="F32" s="123">
        <v>22379.88</v>
      </c>
      <c r="G32" s="122">
        <v>2005</v>
      </c>
    </row>
    <row r="33" spans="2:7" s="113" customFormat="1">
      <c r="B33" s="2">
        <v>28</v>
      </c>
      <c r="C33" s="118" t="s">
        <v>853</v>
      </c>
      <c r="D33" s="122" t="s">
        <v>854</v>
      </c>
      <c r="E33" s="122" t="s">
        <v>8</v>
      </c>
      <c r="F33" s="123">
        <v>54676.74</v>
      </c>
      <c r="G33" s="122">
        <v>2011</v>
      </c>
    </row>
    <row r="34" spans="2:7" s="113" customFormat="1">
      <c r="B34" s="28">
        <v>29</v>
      </c>
      <c r="C34" s="118" t="s">
        <v>855</v>
      </c>
      <c r="D34" s="122" t="s">
        <v>856</v>
      </c>
      <c r="E34" s="122" t="s">
        <v>15</v>
      </c>
      <c r="F34" s="123">
        <v>699</v>
      </c>
      <c r="G34" s="122">
        <v>2011</v>
      </c>
    </row>
    <row r="35" spans="2:7" s="113" customFormat="1">
      <c r="B35" s="2">
        <v>30</v>
      </c>
      <c r="C35" s="118" t="s">
        <v>857</v>
      </c>
      <c r="D35" s="122" t="s">
        <v>858</v>
      </c>
      <c r="E35" s="122" t="s">
        <v>8</v>
      </c>
      <c r="F35" s="123">
        <v>1049</v>
      </c>
      <c r="G35" s="122">
        <v>2011</v>
      </c>
    </row>
    <row r="36" spans="2:7" s="113" customFormat="1">
      <c r="B36" s="28">
        <v>31</v>
      </c>
      <c r="C36" s="118" t="s">
        <v>859</v>
      </c>
      <c r="D36" s="122" t="s">
        <v>860</v>
      </c>
      <c r="E36" s="122" t="s">
        <v>15</v>
      </c>
      <c r="F36" s="123">
        <v>699</v>
      </c>
      <c r="G36" s="122">
        <v>2011</v>
      </c>
    </row>
    <row r="37" spans="2:7" s="20" customFormat="1">
      <c r="E37" s="20" t="s">
        <v>40</v>
      </c>
      <c r="F37" s="21">
        <f>SUM(F6:F36)</f>
        <v>226544.38999999998</v>
      </c>
    </row>
    <row r="40" spans="2:7">
      <c r="C40" s="1" t="s">
        <v>18</v>
      </c>
      <c r="D40" s="1" t="s">
        <v>19</v>
      </c>
      <c r="E40" s="1" t="s">
        <v>8</v>
      </c>
      <c r="F40" s="4">
        <f>SUMIF($E$6:$E$36,"stacjonarny",$F$6:$F$36)</f>
        <v>180612.79</v>
      </c>
    </row>
    <row r="42" spans="2:7">
      <c r="C42" s="1" t="s">
        <v>18</v>
      </c>
      <c r="D42" s="1" t="s">
        <v>19</v>
      </c>
      <c r="E42" s="1" t="s">
        <v>15</v>
      </c>
      <c r="F42" s="4">
        <f>SUMIF($E$6:$E$36,"przenośny",$F$6:$F$36)</f>
        <v>45931.6</v>
      </c>
    </row>
  </sheetData>
  <autoFilter ref="B5:G38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002060"/>
  </sheetPr>
  <dimension ref="B1:G53"/>
  <sheetViews>
    <sheetView zoomScaleNormal="130" workbookViewId="0">
      <pane ySplit="5" topLeftCell="A24" activePane="bottomLeft" state="frozen"/>
      <selection pane="bottomLeft" activeCell="A56" sqref="A56:XFD66"/>
    </sheetView>
  </sheetViews>
  <sheetFormatPr defaultRowHeight="12.75"/>
  <cols>
    <col min="1" max="1" width="9.140625" style="1"/>
    <col min="2" max="2" width="5.42578125" style="30" customWidth="1"/>
    <col min="3" max="3" width="30.85546875" style="1" customWidth="1"/>
    <col min="4" max="4" width="27.28515625" style="1" customWidth="1"/>
    <col min="5" max="5" width="16" style="1" customWidth="1"/>
    <col min="6" max="6" width="15.28515625" style="4" customWidth="1"/>
    <col min="7" max="7" width="12.28515625" style="1" bestFit="1" customWidth="1"/>
    <col min="8" max="16384" width="9.140625" style="1"/>
  </cols>
  <sheetData>
    <row r="1" spans="2:7">
      <c r="B1" s="30" t="s">
        <v>639</v>
      </c>
    </row>
    <row r="3" spans="2:7" s="5" customFormat="1" ht="12">
      <c r="B3" s="40" t="s">
        <v>1638</v>
      </c>
      <c r="F3" s="7"/>
    </row>
    <row r="4" spans="2:7">
      <c r="B4" s="5"/>
      <c r="C4" s="8"/>
    </row>
    <row r="5" spans="2:7" s="37" customFormat="1" ht="38.25">
      <c r="B5" s="16" t="s">
        <v>707</v>
      </c>
      <c r="C5" s="18" t="s">
        <v>2</v>
      </c>
      <c r="D5" s="28" t="s">
        <v>3</v>
      </c>
      <c r="E5" s="28" t="s">
        <v>4</v>
      </c>
      <c r="F5" s="29" t="s">
        <v>41</v>
      </c>
      <c r="G5" s="28" t="s">
        <v>6</v>
      </c>
    </row>
    <row r="6" spans="2:7">
      <c r="B6" s="133">
        <v>1</v>
      </c>
      <c r="C6" s="118" t="s">
        <v>930</v>
      </c>
      <c r="D6" s="122" t="s">
        <v>931</v>
      </c>
      <c r="E6" s="122" t="s">
        <v>8</v>
      </c>
      <c r="F6" s="123">
        <v>585.6</v>
      </c>
      <c r="G6" s="122">
        <v>2003</v>
      </c>
    </row>
    <row r="7" spans="2:7">
      <c r="B7" s="133">
        <v>2</v>
      </c>
      <c r="C7" s="118" t="s">
        <v>932</v>
      </c>
      <c r="D7" s="122" t="s">
        <v>933</v>
      </c>
      <c r="E7" s="122" t="s">
        <v>8</v>
      </c>
      <c r="F7" s="123">
        <v>1914.23</v>
      </c>
      <c r="G7" s="122">
        <v>2003</v>
      </c>
    </row>
    <row r="8" spans="2:7" ht="25.5">
      <c r="B8" s="133">
        <v>3</v>
      </c>
      <c r="C8" s="118" t="s">
        <v>934</v>
      </c>
      <c r="D8" s="122" t="s">
        <v>935</v>
      </c>
      <c r="E8" s="122" t="s">
        <v>8</v>
      </c>
      <c r="F8" s="123">
        <v>4274</v>
      </c>
      <c r="G8" s="122">
        <v>2004</v>
      </c>
    </row>
    <row r="9" spans="2:7">
      <c r="B9" s="133">
        <v>4</v>
      </c>
      <c r="C9" s="118" t="s">
        <v>936</v>
      </c>
      <c r="D9" s="122" t="s">
        <v>937</v>
      </c>
      <c r="E9" s="122" t="s">
        <v>8</v>
      </c>
      <c r="F9" s="123">
        <v>799</v>
      </c>
      <c r="G9" s="122">
        <v>2004</v>
      </c>
    </row>
    <row r="10" spans="2:7">
      <c r="B10" s="133">
        <v>5</v>
      </c>
      <c r="C10" s="118" t="s">
        <v>938</v>
      </c>
      <c r="D10" s="122" t="s">
        <v>939</v>
      </c>
      <c r="E10" s="122" t="s">
        <v>8</v>
      </c>
      <c r="F10" s="123">
        <v>299</v>
      </c>
      <c r="G10" s="122">
        <v>2004</v>
      </c>
    </row>
    <row r="11" spans="2:7" ht="16.5" customHeight="1">
      <c r="B11" s="133">
        <v>6</v>
      </c>
      <c r="C11" s="118" t="s">
        <v>940</v>
      </c>
      <c r="D11" s="122" t="s">
        <v>941</v>
      </c>
      <c r="E11" s="122" t="s">
        <v>8</v>
      </c>
      <c r="F11" s="123">
        <v>379</v>
      </c>
      <c r="G11" s="122">
        <v>2004</v>
      </c>
    </row>
    <row r="12" spans="2:7">
      <c r="B12" s="133">
        <v>7</v>
      </c>
      <c r="C12" s="118" t="s">
        <v>942</v>
      </c>
      <c r="D12" s="122" t="s">
        <v>943</v>
      </c>
      <c r="E12" s="122" t="s">
        <v>8</v>
      </c>
      <c r="F12" s="123">
        <v>366</v>
      </c>
      <c r="G12" s="122">
        <v>2005</v>
      </c>
    </row>
    <row r="13" spans="2:7">
      <c r="B13" s="133">
        <v>8</v>
      </c>
      <c r="C13" s="118" t="s">
        <v>944</v>
      </c>
      <c r="D13" s="122" t="s">
        <v>945</v>
      </c>
      <c r="E13" s="122" t="s">
        <v>8</v>
      </c>
      <c r="F13" s="123">
        <v>671</v>
      </c>
      <c r="G13" s="122">
        <v>2006</v>
      </c>
    </row>
    <row r="14" spans="2:7">
      <c r="B14" s="133">
        <v>9</v>
      </c>
      <c r="C14" s="118" t="s">
        <v>10</v>
      </c>
      <c r="D14" s="122" t="s">
        <v>946</v>
      </c>
      <c r="E14" s="122" t="s">
        <v>8</v>
      </c>
      <c r="F14" s="123">
        <v>690</v>
      </c>
      <c r="G14" s="122">
        <v>2006</v>
      </c>
    </row>
    <row r="15" spans="2:7" ht="25.5">
      <c r="B15" s="133">
        <v>10</v>
      </c>
      <c r="C15" s="118" t="s">
        <v>947</v>
      </c>
      <c r="D15" s="122" t="s">
        <v>948</v>
      </c>
      <c r="E15" s="122" t="s">
        <v>8</v>
      </c>
      <c r="F15" s="123">
        <v>5520</v>
      </c>
      <c r="G15" s="122">
        <v>2006</v>
      </c>
    </row>
    <row r="16" spans="2:7">
      <c r="B16" s="133">
        <v>11</v>
      </c>
      <c r="C16" s="118" t="s">
        <v>949</v>
      </c>
      <c r="D16" s="122" t="s">
        <v>950</v>
      </c>
      <c r="E16" s="122" t="s">
        <v>8</v>
      </c>
      <c r="F16" s="123">
        <v>2908</v>
      </c>
      <c r="G16" s="122">
        <v>2006</v>
      </c>
    </row>
    <row r="17" spans="2:7">
      <c r="B17" s="133">
        <v>12</v>
      </c>
      <c r="C17" s="118" t="s">
        <v>951</v>
      </c>
      <c r="D17" s="122" t="s">
        <v>952</v>
      </c>
      <c r="E17" s="122" t="s">
        <v>8</v>
      </c>
      <c r="F17" s="123">
        <v>3499.98</v>
      </c>
      <c r="G17" s="122">
        <v>2006</v>
      </c>
    </row>
    <row r="18" spans="2:7">
      <c r="B18" s="133">
        <v>13</v>
      </c>
      <c r="C18" s="118" t="s">
        <v>953</v>
      </c>
      <c r="D18" s="122" t="s">
        <v>954</v>
      </c>
      <c r="E18" s="122" t="s">
        <v>8</v>
      </c>
      <c r="F18" s="123">
        <v>2400.0300000000002</v>
      </c>
      <c r="G18" s="122">
        <v>2008</v>
      </c>
    </row>
    <row r="19" spans="2:7">
      <c r="B19" s="133">
        <v>14</v>
      </c>
      <c r="C19" s="118" t="s">
        <v>955</v>
      </c>
      <c r="D19" s="122" t="s">
        <v>956</v>
      </c>
      <c r="E19" s="122" t="s">
        <v>8</v>
      </c>
      <c r="F19" s="123">
        <v>439</v>
      </c>
      <c r="G19" s="122">
        <v>2008</v>
      </c>
    </row>
    <row r="20" spans="2:7">
      <c r="B20" s="133">
        <v>15</v>
      </c>
      <c r="C20" s="118" t="s">
        <v>957</v>
      </c>
      <c r="D20" s="122" t="s">
        <v>958</v>
      </c>
      <c r="E20" s="122" t="s">
        <v>8</v>
      </c>
      <c r="F20" s="123">
        <v>805.14</v>
      </c>
      <c r="G20" s="122">
        <v>2008</v>
      </c>
    </row>
    <row r="21" spans="2:7">
      <c r="B21" s="133">
        <v>16</v>
      </c>
      <c r="C21" s="118" t="s">
        <v>959</v>
      </c>
      <c r="D21" s="122" t="s">
        <v>960</v>
      </c>
      <c r="E21" s="122" t="s">
        <v>8</v>
      </c>
      <c r="F21" s="123">
        <v>366</v>
      </c>
      <c r="G21" s="122">
        <v>2008</v>
      </c>
    </row>
    <row r="22" spans="2:7" ht="25.5">
      <c r="B22" s="133">
        <v>17</v>
      </c>
      <c r="C22" s="118" t="s">
        <v>961</v>
      </c>
      <c r="D22" s="122" t="s">
        <v>962</v>
      </c>
      <c r="E22" s="122" t="s">
        <v>8</v>
      </c>
      <c r="F22" s="123">
        <v>2118</v>
      </c>
      <c r="G22" s="122">
        <v>2008</v>
      </c>
    </row>
    <row r="23" spans="2:7">
      <c r="B23" s="133">
        <v>18</v>
      </c>
      <c r="C23" s="118" t="s">
        <v>963</v>
      </c>
      <c r="D23" s="122" t="s">
        <v>964</v>
      </c>
      <c r="E23" s="122" t="s">
        <v>8</v>
      </c>
      <c r="F23" s="123">
        <v>1599</v>
      </c>
      <c r="G23" s="122">
        <v>2009</v>
      </c>
    </row>
    <row r="24" spans="2:7">
      <c r="B24" s="133">
        <v>19</v>
      </c>
      <c r="C24" s="118" t="s">
        <v>965</v>
      </c>
      <c r="D24" s="122" t="s">
        <v>966</v>
      </c>
      <c r="E24" s="122" t="s">
        <v>8</v>
      </c>
      <c r="F24" s="123">
        <v>24175.48</v>
      </c>
      <c r="G24" s="137" t="s">
        <v>967</v>
      </c>
    </row>
    <row r="25" spans="2:7">
      <c r="B25" s="133">
        <v>20</v>
      </c>
      <c r="C25" s="118" t="s">
        <v>929</v>
      </c>
      <c r="D25" s="122" t="s">
        <v>1157</v>
      </c>
      <c r="E25" s="122" t="s">
        <v>8</v>
      </c>
      <c r="F25" s="123">
        <v>487.94</v>
      </c>
      <c r="G25" s="137">
        <v>2009</v>
      </c>
    </row>
    <row r="26" spans="2:7" ht="25.5">
      <c r="B26" s="133">
        <v>21</v>
      </c>
      <c r="C26" s="118" t="s">
        <v>1158</v>
      </c>
      <c r="D26" s="122" t="s">
        <v>1159</v>
      </c>
      <c r="E26" s="122" t="s">
        <v>8</v>
      </c>
      <c r="F26" s="123">
        <v>1000</v>
      </c>
      <c r="G26" s="137">
        <v>2010</v>
      </c>
    </row>
    <row r="27" spans="2:7">
      <c r="B27" s="133">
        <v>22</v>
      </c>
      <c r="C27" s="118" t="s">
        <v>1160</v>
      </c>
      <c r="D27" s="122" t="s">
        <v>1159</v>
      </c>
      <c r="E27" s="122" t="s">
        <v>8</v>
      </c>
      <c r="F27" s="123">
        <v>2083</v>
      </c>
      <c r="G27" s="137">
        <v>2010</v>
      </c>
    </row>
    <row r="28" spans="2:7">
      <c r="B28" s="133">
        <v>23</v>
      </c>
      <c r="C28" s="118" t="s">
        <v>1161</v>
      </c>
      <c r="D28" s="122" t="s">
        <v>1162</v>
      </c>
      <c r="E28" s="122" t="s">
        <v>8</v>
      </c>
      <c r="F28" s="123">
        <v>889</v>
      </c>
      <c r="G28" s="137">
        <v>2010</v>
      </c>
    </row>
    <row r="29" spans="2:7">
      <c r="B29" s="133">
        <v>24</v>
      </c>
      <c r="C29" s="118" t="s">
        <v>968</v>
      </c>
      <c r="D29" s="122" t="s">
        <v>1155</v>
      </c>
      <c r="E29" s="122" t="s">
        <v>8</v>
      </c>
      <c r="F29" s="123">
        <v>8278</v>
      </c>
      <c r="G29" s="137" t="s">
        <v>969</v>
      </c>
    </row>
    <row r="30" spans="2:7">
      <c r="B30" s="133">
        <v>25</v>
      </c>
      <c r="C30" s="118" t="s">
        <v>1156</v>
      </c>
      <c r="D30" s="122" t="s">
        <v>970</v>
      </c>
      <c r="E30" s="122" t="s">
        <v>8</v>
      </c>
      <c r="F30" s="123">
        <v>4026</v>
      </c>
      <c r="G30" s="137" t="s">
        <v>969</v>
      </c>
    </row>
    <row r="31" spans="2:7">
      <c r="B31" s="133">
        <v>26</v>
      </c>
      <c r="C31" s="118" t="s">
        <v>971</v>
      </c>
      <c r="D31" s="122" t="s">
        <v>972</v>
      </c>
      <c r="E31" s="122" t="s">
        <v>15</v>
      </c>
      <c r="F31" s="123">
        <v>3753</v>
      </c>
      <c r="G31" s="137" t="s">
        <v>969</v>
      </c>
    </row>
    <row r="32" spans="2:7">
      <c r="B32" s="133">
        <v>27</v>
      </c>
      <c r="C32" s="118" t="s">
        <v>973</v>
      </c>
      <c r="D32" s="122" t="s">
        <v>974</v>
      </c>
      <c r="E32" s="122" t="s">
        <v>15</v>
      </c>
      <c r="F32" s="123">
        <v>3500.01</v>
      </c>
      <c r="G32" s="137" t="s">
        <v>969</v>
      </c>
    </row>
    <row r="33" spans="2:7">
      <c r="B33" s="133">
        <v>28</v>
      </c>
      <c r="C33" s="118" t="s">
        <v>975</v>
      </c>
      <c r="D33" s="122" t="s">
        <v>976</v>
      </c>
      <c r="E33" s="122" t="s">
        <v>15</v>
      </c>
      <c r="F33" s="123">
        <v>2450</v>
      </c>
      <c r="G33" s="122">
        <v>2008</v>
      </c>
    </row>
    <row r="34" spans="2:7">
      <c r="B34" s="133">
        <v>29</v>
      </c>
      <c r="C34" s="118" t="s">
        <v>977</v>
      </c>
      <c r="D34" s="122" t="s">
        <v>978</v>
      </c>
      <c r="E34" s="122" t="s">
        <v>15</v>
      </c>
      <c r="F34" s="123">
        <v>599</v>
      </c>
      <c r="G34" s="122">
        <v>2007</v>
      </c>
    </row>
    <row r="35" spans="2:7">
      <c r="B35" s="133">
        <v>30</v>
      </c>
      <c r="C35" s="118" t="s">
        <v>1163</v>
      </c>
      <c r="D35" s="122" t="s">
        <v>1164</v>
      </c>
      <c r="E35" s="122" t="s">
        <v>8</v>
      </c>
      <c r="F35" s="123">
        <v>3500</v>
      </c>
      <c r="G35" s="122"/>
    </row>
    <row r="36" spans="2:7">
      <c r="B36" s="133">
        <v>31</v>
      </c>
      <c r="C36" s="118" t="s">
        <v>1165</v>
      </c>
      <c r="D36" s="122" t="s">
        <v>1166</v>
      </c>
      <c r="E36" s="122" t="s">
        <v>15</v>
      </c>
      <c r="F36" s="123">
        <v>3249.99</v>
      </c>
      <c r="G36" s="122"/>
    </row>
    <row r="37" spans="2:7">
      <c r="B37" s="133">
        <v>32</v>
      </c>
      <c r="C37" s="118" t="s">
        <v>1167</v>
      </c>
      <c r="D37" s="122" t="s">
        <v>1168</v>
      </c>
      <c r="E37" s="122" t="s">
        <v>8</v>
      </c>
      <c r="F37" s="123">
        <v>10800</v>
      </c>
      <c r="G37" s="122"/>
    </row>
    <row r="38" spans="2:7">
      <c r="B38" s="133">
        <v>33</v>
      </c>
      <c r="C38" s="118" t="s">
        <v>1169</v>
      </c>
      <c r="D38" s="122" t="s">
        <v>1170</v>
      </c>
      <c r="E38" s="122" t="s">
        <v>8</v>
      </c>
      <c r="F38" s="123">
        <v>1600</v>
      </c>
      <c r="G38" s="122"/>
    </row>
    <row r="39" spans="2:7" ht="25.5">
      <c r="B39" s="133">
        <v>34</v>
      </c>
      <c r="C39" s="118" t="s">
        <v>1171</v>
      </c>
      <c r="D39" s="122" t="s">
        <v>1172</v>
      </c>
      <c r="E39" s="122" t="s">
        <v>15</v>
      </c>
      <c r="F39" s="123">
        <v>3450</v>
      </c>
      <c r="G39" s="122"/>
    </row>
    <row r="40" spans="2:7">
      <c r="B40" s="133">
        <v>35</v>
      </c>
      <c r="C40" s="118" t="s">
        <v>1173</v>
      </c>
      <c r="D40" s="122" t="s">
        <v>1174</v>
      </c>
      <c r="E40" s="122" t="s">
        <v>8</v>
      </c>
      <c r="F40" s="123">
        <v>5000</v>
      </c>
      <c r="G40" s="122"/>
    </row>
    <row r="41" spans="2:7" ht="25.5">
      <c r="B41" s="133">
        <v>36</v>
      </c>
      <c r="C41" s="118" t="s">
        <v>862</v>
      </c>
      <c r="D41" s="122" t="s">
        <v>863</v>
      </c>
      <c r="E41" s="122" t="s">
        <v>8</v>
      </c>
      <c r="F41" s="123">
        <v>18946.599999999999</v>
      </c>
      <c r="G41" s="122">
        <v>2011</v>
      </c>
    </row>
    <row r="42" spans="2:7">
      <c r="B42" s="133">
        <v>37</v>
      </c>
      <c r="C42" s="118" t="s">
        <v>864</v>
      </c>
      <c r="D42" s="122" t="s">
        <v>865</v>
      </c>
      <c r="E42" s="122" t="s">
        <v>8</v>
      </c>
      <c r="F42" s="123">
        <v>1947.12</v>
      </c>
      <c r="G42" s="122">
        <v>2011</v>
      </c>
    </row>
    <row r="43" spans="2:7">
      <c r="B43" s="133">
        <v>38</v>
      </c>
      <c r="C43" s="118" t="s">
        <v>866</v>
      </c>
      <c r="D43" s="122" t="s">
        <v>867</v>
      </c>
      <c r="E43" s="122" t="s">
        <v>8</v>
      </c>
      <c r="F43" s="123">
        <v>3499.94</v>
      </c>
      <c r="G43" s="122">
        <v>2011</v>
      </c>
    </row>
    <row r="44" spans="2:7">
      <c r="B44" s="133">
        <v>39</v>
      </c>
      <c r="C44" s="118" t="s">
        <v>868</v>
      </c>
      <c r="D44" s="122" t="s">
        <v>869</v>
      </c>
      <c r="E44" s="122" t="s">
        <v>8</v>
      </c>
      <c r="F44" s="123">
        <v>518.5</v>
      </c>
      <c r="G44" s="122">
        <v>2011</v>
      </c>
    </row>
    <row r="45" spans="2:7">
      <c r="B45" s="133">
        <v>40</v>
      </c>
      <c r="C45" s="118" t="s">
        <v>870</v>
      </c>
      <c r="D45" s="122" t="s">
        <v>871</v>
      </c>
      <c r="E45" s="122" t="s">
        <v>8</v>
      </c>
      <c r="F45" s="123">
        <v>473.6</v>
      </c>
      <c r="G45" s="122">
        <v>2011</v>
      </c>
    </row>
    <row r="46" spans="2:7">
      <c r="B46" s="133">
        <v>41</v>
      </c>
      <c r="C46" s="118" t="s">
        <v>872</v>
      </c>
      <c r="D46" s="122" t="s">
        <v>873</v>
      </c>
      <c r="E46" s="122" t="s">
        <v>8</v>
      </c>
      <c r="F46" s="123">
        <v>1970</v>
      </c>
      <c r="G46" s="122">
        <v>2012</v>
      </c>
    </row>
    <row r="47" spans="2:7" ht="25.5">
      <c r="B47" s="133">
        <v>42</v>
      </c>
      <c r="C47" s="118" t="s">
        <v>874</v>
      </c>
      <c r="D47" s="122" t="s">
        <v>875</v>
      </c>
      <c r="E47" s="122" t="s">
        <v>8</v>
      </c>
      <c r="F47" s="123">
        <v>6222</v>
      </c>
      <c r="G47" s="122">
        <v>2011</v>
      </c>
    </row>
    <row r="48" spans="2:7" s="20" customFormat="1">
      <c r="B48" s="38"/>
      <c r="E48" s="20" t="s">
        <v>40</v>
      </c>
      <c r="F48" s="21">
        <f>SUM(F6:F47)</f>
        <v>142052.16</v>
      </c>
    </row>
    <row r="51" spans="3:6">
      <c r="C51" s="1" t="s">
        <v>18</v>
      </c>
      <c r="D51" s="1" t="s">
        <v>19</v>
      </c>
      <c r="E51" s="1" t="s">
        <v>8</v>
      </c>
      <c r="F51" s="4">
        <f>SUMIF($E$6:$E$47,"stacjonarny",$F$6:$F$47)</f>
        <v>125050.16</v>
      </c>
    </row>
    <row r="53" spans="3:6">
      <c r="C53" s="1" t="s">
        <v>18</v>
      </c>
      <c r="D53" s="1" t="s">
        <v>19</v>
      </c>
      <c r="E53" s="1" t="s">
        <v>15</v>
      </c>
      <c r="F53" s="4">
        <f>SUMIF($E$6:$E$47,"przenośny",$F$6:$F$47)</f>
        <v>17002</v>
      </c>
    </row>
  </sheetData>
  <autoFilter ref="B5:G48"/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002060"/>
  </sheetPr>
  <dimension ref="B1:G101"/>
  <sheetViews>
    <sheetView workbookViewId="0">
      <pane ySplit="5" topLeftCell="A84" activePane="bottomLeft" state="frozen"/>
      <selection pane="bottomLeft" sqref="A1:XFD1048576"/>
    </sheetView>
  </sheetViews>
  <sheetFormatPr defaultRowHeight="12.75"/>
  <cols>
    <col min="1" max="1" width="9.140625" style="198"/>
    <col min="2" max="2" width="5.42578125" style="345" customWidth="1"/>
    <col min="3" max="3" width="30.85546875" style="198" customWidth="1"/>
    <col min="4" max="4" width="27.28515625" style="198" customWidth="1"/>
    <col min="5" max="5" width="15" style="198" customWidth="1"/>
    <col min="6" max="6" width="16.7109375" style="335" customWidth="1"/>
    <col min="7" max="7" width="12.28515625" style="198" bestFit="1" customWidth="1"/>
    <col min="8" max="16384" width="9.140625" style="198"/>
  </cols>
  <sheetData>
    <row r="1" spans="2:7">
      <c r="B1" s="345" t="s">
        <v>639</v>
      </c>
    </row>
    <row r="3" spans="2:7" s="5" customFormat="1" ht="12">
      <c r="B3" s="39" t="s">
        <v>985</v>
      </c>
      <c r="C3" s="6"/>
      <c r="F3" s="7"/>
    </row>
    <row r="4" spans="2:7">
      <c r="C4" s="346"/>
    </row>
    <row r="5" spans="2:7" s="349" customFormat="1" ht="25.5">
      <c r="B5" s="336" t="s">
        <v>707</v>
      </c>
      <c r="C5" s="340" t="s">
        <v>2</v>
      </c>
      <c r="D5" s="347" t="s">
        <v>3</v>
      </c>
      <c r="E5" s="347" t="s">
        <v>4</v>
      </c>
      <c r="F5" s="348" t="s">
        <v>41</v>
      </c>
      <c r="G5" s="347" t="s">
        <v>6</v>
      </c>
    </row>
    <row r="6" spans="2:7">
      <c r="B6" s="339">
        <v>1</v>
      </c>
      <c r="C6" s="340" t="s">
        <v>997</v>
      </c>
      <c r="D6" s="22" t="s">
        <v>998</v>
      </c>
      <c r="E6" s="22" t="s">
        <v>8</v>
      </c>
      <c r="F6" s="341">
        <v>438</v>
      </c>
      <c r="G6" s="22">
        <v>2008</v>
      </c>
    </row>
    <row r="7" spans="2:7">
      <c r="B7" s="339">
        <v>2</v>
      </c>
      <c r="C7" s="340" t="s">
        <v>999</v>
      </c>
      <c r="D7" s="22" t="s">
        <v>1000</v>
      </c>
      <c r="E7" s="22" t="s">
        <v>8</v>
      </c>
      <c r="F7" s="341">
        <v>3499</v>
      </c>
      <c r="G7" s="22">
        <v>2008</v>
      </c>
    </row>
    <row r="8" spans="2:7" ht="25.5">
      <c r="B8" s="339">
        <v>3</v>
      </c>
      <c r="C8" s="340" t="s">
        <v>1003</v>
      </c>
      <c r="D8" s="22" t="s">
        <v>1004</v>
      </c>
      <c r="E8" s="22" t="s">
        <v>15</v>
      </c>
      <c r="F8" s="341">
        <v>586</v>
      </c>
      <c r="G8" s="22">
        <v>2008</v>
      </c>
    </row>
    <row r="9" spans="2:7">
      <c r="B9" s="339">
        <v>4</v>
      </c>
      <c r="C9" s="340" t="s">
        <v>1005</v>
      </c>
      <c r="D9" s="22" t="s">
        <v>1006</v>
      </c>
      <c r="E9" s="22" t="s">
        <v>8</v>
      </c>
      <c r="F9" s="341">
        <v>3490</v>
      </c>
      <c r="G9" s="22">
        <v>2008</v>
      </c>
    </row>
    <row r="10" spans="2:7">
      <c r="B10" s="339">
        <v>5</v>
      </c>
      <c r="C10" s="340" t="s">
        <v>1007</v>
      </c>
      <c r="D10" s="22" t="s">
        <v>1008</v>
      </c>
      <c r="E10" s="22" t="s">
        <v>8</v>
      </c>
      <c r="F10" s="341">
        <v>3490</v>
      </c>
      <c r="G10" s="22">
        <v>2008</v>
      </c>
    </row>
    <row r="11" spans="2:7">
      <c r="B11" s="339">
        <v>6</v>
      </c>
      <c r="C11" s="340" t="s">
        <v>997</v>
      </c>
      <c r="D11" s="22" t="s">
        <v>1009</v>
      </c>
      <c r="E11" s="22" t="s">
        <v>8</v>
      </c>
      <c r="F11" s="341">
        <v>353.8</v>
      </c>
      <c r="G11" s="22">
        <v>2008</v>
      </c>
    </row>
    <row r="12" spans="2:7">
      <c r="B12" s="339">
        <v>7</v>
      </c>
      <c r="C12" s="340" t="s">
        <v>997</v>
      </c>
      <c r="D12" s="22" t="s">
        <v>1010</v>
      </c>
      <c r="E12" s="22" t="s">
        <v>8</v>
      </c>
      <c r="F12" s="341">
        <v>353.8</v>
      </c>
      <c r="G12" s="22">
        <v>2008</v>
      </c>
    </row>
    <row r="13" spans="2:7">
      <c r="B13" s="339">
        <v>8</v>
      </c>
      <c r="C13" s="340" t="s">
        <v>1011</v>
      </c>
      <c r="D13" s="22" t="s">
        <v>1012</v>
      </c>
      <c r="E13" s="22" t="s">
        <v>8</v>
      </c>
      <c r="F13" s="341">
        <v>1045.01</v>
      </c>
      <c r="G13" s="22">
        <v>2009</v>
      </c>
    </row>
    <row r="14" spans="2:7">
      <c r="B14" s="339">
        <v>9</v>
      </c>
      <c r="C14" s="340" t="s">
        <v>1011</v>
      </c>
      <c r="D14" s="22" t="s">
        <v>1013</v>
      </c>
      <c r="E14" s="22" t="s">
        <v>8</v>
      </c>
      <c r="F14" s="341">
        <v>1045</v>
      </c>
      <c r="G14" s="22">
        <v>2009</v>
      </c>
    </row>
    <row r="15" spans="2:7">
      <c r="B15" s="339">
        <v>10</v>
      </c>
      <c r="C15" s="340" t="s">
        <v>1014</v>
      </c>
      <c r="D15" s="22" t="s">
        <v>1015</v>
      </c>
      <c r="E15" s="22" t="s">
        <v>8</v>
      </c>
      <c r="F15" s="341">
        <v>1045</v>
      </c>
      <c r="G15" s="22">
        <v>2009</v>
      </c>
    </row>
    <row r="16" spans="2:7">
      <c r="B16" s="339">
        <v>11</v>
      </c>
      <c r="C16" s="340" t="s">
        <v>1016</v>
      </c>
      <c r="D16" s="22" t="s">
        <v>1017</v>
      </c>
      <c r="E16" s="22" t="s">
        <v>15</v>
      </c>
      <c r="F16" s="341">
        <v>398</v>
      </c>
      <c r="G16" s="22">
        <v>2010</v>
      </c>
    </row>
    <row r="17" spans="2:7">
      <c r="B17" s="339">
        <v>12</v>
      </c>
      <c r="C17" s="340" t="s">
        <v>1018</v>
      </c>
      <c r="D17" s="22" t="s">
        <v>1019</v>
      </c>
      <c r="E17" s="22" t="s">
        <v>8</v>
      </c>
      <c r="F17" s="341">
        <v>1000</v>
      </c>
      <c r="G17" s="22">
        <v>2008</v>
      </c>
    </row>
    <row r="18" spans="2:7">
      <c r="B18" s="339">
        <v>13</v>
      </c>
      <c r="C18" s="340" t="s">
        <v>1018</v>
      </c>
      <c r="D18" s="22" t="s">
        <v>1020</v>
      </c>
      <c r="E18" s="22" t="s">
        <v>8</v>
      </c>
      <c r="F18" s="341">
        <v>1000</v>
      </c>
      <c r="G18" s="22">
        <v>2008</v>
      </c>
    </row>
    <row r="19" spans="2:7">
      <c r="B19" s="339">
        <v>14</v>
      </c>
      <c r="C19" s="340" t="s">
        <v>1021</v>
      </c>
      <c r="D19" s="22" t="s">
        <v>1022</v>
      </c>
      <c r="E19" s="22" t="s">
        <v>15</v>
      </c>
      <c r="F19" s="341">
        <v>3490</v>
      </c>
      <c r="G19" s="22">
        <v>2008</v>
      </c>
    </row>
    <row r="20" spans="2:7">
      <c r="B20" s="339">
        <v>15</v>
      </c>
      <c r="C20" s="340" t="s">
        <v>1021</v>
      </c>
      <c r="D20" s="22" t="s">
        <v>1023</v>
      </c>
      <c r="E20" s="22" t="s">
        <v>15</v>
      </c>
      <c r="F20" s="341">
        <v>3490</v>
      </c>
      <c r="G20" s="22">
        <v>2008</v>
      </c>
    </row>
    <row r="21" spans="2:7">
      <c r="B21" s="339">
        <v>16</v>
      </c>
      <c r="C21" s="340" t="s">
        <v>1001</v>
      </c>
      <c r="D21" s="22" t="s">
        <v>1024</v>
      </c>
      <c r="E21" s="22" t="s">
        <v>8</v>
      </c>
      <c r="F21" s="341">
        <v>3490</v>
      </c>
      <c r="G21" s="22">
        <v>2008</v>
      </c>
    </row>
    <row r="22" spans="2:7">
      <c r="B22" s="339">
        <v>17</v>
      </c>
      <c r="C22" s="340" t="s">
        <v>1001</v>
      </c>
      <c r="D22" s="22" t="s">
        <v>1025</v>
      </c>
      <c r="E22" s="22" t="s">
        <v>8</v>
      </c>
      <c r="F22" s="341">
        <v>3490</v>
      </c>
      <c r="G22" s="22">
        <v>2008</v>
      </c>
    </row>
    <row r="23" spans="2:7">
      <c r="B23" s="339">
        <v>18</v>
      </c>
      <c r="C23" s="340" t="s">
        <v>1002</v>
      </c>
      <c r="D23" s="22" t="s">
        <v>1026</v>
      </c>
      <c r="E23" s="22" t="s">
        <v>8</v>
      </c>
      <c r="F23" s="341">
        <v>1400</v>
      </c>
      <c r="G23" s="22">
        <v>2008</v>
      </c>
    </row>
    <row r="24" spans="2:7">
      <c r="B24" s="339">
        <v>19</v>
      </c>
      <c r="C24" s="340" t="s">
        <v>1027</v>
      </c>
      <c r="D24" s="22" t="s">
        <v>1028</v>
      </c>
      <c r="E24" s="22" t="s">
        <v>15</v>
      </c>
      <c r="F24" s="341">
        <v>1500</v>
      </c>
      <c r="G24" s="22">
        <v>2008</v>
      </c>
    </row>
    <row r="25" spans="2:7" ht="25.5">
      <c r="B25" s="339">
        <v>20</v>
      </c>
      <c r="C25" s="340" t="s">
        <v>1029</v>
      </c>
      <c r="D25" s="22" t="s">
        <v>1030</v>
      </c>
      <c r="E25" s="22" t="s">
        <v>8</v>
      </c>
      <c r="F25" s="341">
        <v>3490</v>
      </c>
      <c r="G25" s="22">
        <v>2008</v>
      </c>
    </row>
    <row r="26" spans="2:7">
      <c r="B26" s="339">
        <v>21</v>
      </c>
      <c r="C26" s="340" t="s">
        <v>1031</v>
      </c>
      <c r="D26" s="22" t="s">
        <v>1032</v>
      </c>
      <c r="E26" s="22" t="s">
        <v>8</v>
      </c>
      <c r="F26" s="341">
        <v>1010</v>
      </c>
      <c r="G26" s="22">
        <v>2008</v>
      </c>
    </row>
    <row r="27" spans="2:7">
      <c r="B27" s="339">
        <v>22</v>
      </c>
      <c r="C27" s="340" t="s">
        <v>736</v>
      </c>
      <c r="D27" s="22" t="s">
        <v>1033</v>
      </c>
      <c r="E27" s="22" t="s">
        <v>8</v>
      </c>
      <c r="F27" s="341">
        <v>3490</v>
      </c>
      <c r="G27" s="22">
        <v>2008</v>
      </c>
    </row>
    <row r="28" spans="2:7">
      <c r="B28" s="339">
        <v>23</v>
      </c>
      <c r="C28" s="340" t="s">
        <v>1034</v>
      </c>
      <c r="D28" s="22" t="s">
        <v>1035</v>
      </c>
      <c r="E28" s="22" t="s">
        <v>8</v>
      </c>
      <c r="F28" s="341">
        <v>1193.1600000000001</v>
      </c>
      <c r="G28" s="22">
        <v>2009</v>
      </c>
    </row>
    <row r="29" spans="2:7">
      <c r="B29" s="339">
        <v>24</v>
      </c>
      <c r="C29" s="340" t="s">
        <v>1036</v>
      </c>
      <c r="D29" s="22" t="s">
        <v>1037</v>
      </c>
      <c r="E29" s="22" t="s">
        <v>8</v>
      </c>
      <c r="F29" s="341">
        <v>3480.66</v>
      </c>
      <c r="G29" s="22">
        <v>2009</v>
      </c>
    </row>
    <row r="30" spans="2:7">
      <c r="B30" s="339">
        <v>25</v>
      </c>
      <c r="C30" s="340" t="s">
        <v>1038</v>
      </c>
      <c r="D30" s="22" t="s">
        <v>1039</v>
      </c>
      <c r="E30" s="22" t="s">
        <v>15</v>
      </c>
      <c r="F30" s="341">
        <v>3459.92</v>
      </c>
      <c r="G30" s="22">
        <v>2009</v>
      </c>
    </row>
    <row r="31" spans="2:7">
      <c r="B31" s="339">
        <v>26</v>
      </c>
      <c r="C31" s="340" t="s">
        <v>991</v>
      </c>
      <c r="D31" s="22" t="s">
        <v>1040</v>
      </c>
      <c r="E31" s="22" t="s">
        <v>8</v>
      </c>
      <c r="F31" s="341">
        <v>971</v>
      </c>
      <c r="G31" s="22">
        <v>2009</v>
      </c>
    </row>
    <row r="32" spans="2:7">
      <c r="B32" s="339">
        <v>27</v>
      </c>
      <c r="C32" s="340" t="s">
        <v>736</v>
      </c>
      <c r="D32" s="22" t="s">
        <v>1041</v>
      </c>
      <c r="E32" s="22" t="s">
        <v>8</v>
      </c>
      <c r="F32" s="341">
        <v>2718.16</v>
      </c>
      <c r="G32" s="22">
        <v>2009</v>
      </c>
    </row>
    <row r="33" spans="2:7">
      <c r="B33" s="339">
        <v>28</v>
      </c>
      <c r="C33" s="340" t="s">
        <v>736</v>
      </c>
      <c r="D33" s="22" t="s">
        <v>1042</v>
      </c>
      <c r="E33" s="22" t="s">
        <v>8</v>
      </c>
      <c r="F33" s="341">
        <v>2718.16</v>
      </c>
      <c r="G33" s="22">
        <v>2009</v>
      </c>
    </row>
    <row r="34" spans="2:7">
      <c r="B34" s="339">
        <v>29</v>
      </c>
      <c r="C34" s="340" t="s">
        <v>736</v>
      </c>
      <c r="D34" s="22" t="s">
        <v>1043</v>
      </c>
      <c r="E34" s="22" t="s">
        <v>8</v>
      </c>
      <c r="F34" s="341">
        <v>2718.16</v>
      </c>
      <c r="G34" s="22">
        <v>2009</v>
      </c>
    </row>
    <row r="35" spans="2:7">
      <c r="B35" s="339">
        <v>30</v>
      </c>
      <c r="C35" s="340" t="s">
        <v>736</v>
      </c>
      <c r="D35" s="22" t="s">
        <v>1044</v>
      </c>
      <c r="E35" s="22" t="s">
        <v>8</v>
      </c>
      <c r="F35" s="341">
        <v>2718.16</v>
      </c>
      <c r="G35" s="22">
        <v>2009</v>
      </c>
    </row>
    <row r="36" spans="2:7">
      <c r="B36" s="339">
        <v>31</v>
      </c>
      <c r="C36" s="340" t="s">
        <v>736</v>
      </c>
      <c r="D36" s="22" t="s">
        <v>1045</v>
      </c>
      <c r="E36" s="22" t="s">
        <v>8</v>
      </c>
      <c r="F36" s="341">
        <v>2718.16</v>
      </c>
      <c r="G36" s="22">
        <v>2009</v>
      </c>
    </row>
    <row r="37" spans="2:7">
      <c r="B37" s="339">
        <v>32</v>
      </c>
      <c r="C37" s="340" t="s">
        <v>736</v>
      </c>
      <c r="D37" s="22" t="s">
        <v>1046</v>
      </c>
      <c r="E37" s="22" t="s">
        <v>8</v>
      </c>
      <c r="F37" s="341">
        <v>2718.16</v>
      </c>
      <c r="G37" s="22">
        <v>2009</v>
      </c>
    </row>
    <row r="38" spans="2:7">
      <c r="B38" s="339">
        <v>33</v>
      </c>
      <c r="C38" s="340" t="s">
        <v>736</v>
      </c>
      <c r="D38" s="22" t="s">
        <v>1047</v>
      </c>
      <c r="E38" s="22" t="s">
        <v>8</v>
      </c>
      <c r="F38" s="341">
        <v>2718.16</v>
      </c>
      <c r="G38" s="22">
        <v>2009</v>
      </c>
    </row>
    <row r="39" spans="2:7">
      <c r="B39" s="339">
        <v>34</v>
      </c>
      <c r="C39" s="340" t="s">
        <v>736</v>
      </c>
      <c r="D39" s="22" t="s">
        <v>1048</v>
      </c>
      <c r="E39" s="22" t="s">
        <v>8</v>
      </c>
      <c r="F39" s="341">
        <v>2718.16</v>
      </c>
      <c r="G39" s="22">
        <v>2009</v>
      </c>
    </row>
    <row r="40" spans="2:7">
      <c r="B40" s="339">
        <v>35</v>
      </c>
      <c r="C40" s="340" t="s">
        <v>736</v>
      </c>
      <c r="D40" s="22" t="s">
        <v>1049</v>
      </c>
      <c r="E40" s="22" t="s">
        <v>8</v>
      </c>
      <c r="F40" s="341">
        <v>2718.16</v>
      </c>
      <c r="G40" s="22">
        <v>2009</v>
      </c>
    </row>
    <row r="41" spans="2:7">
      <c r="B41" s="339">
        <v>36</v>
      </c>
      <c r="C41" s="340" t="s">
        <v>736</v>
      </c>
      <c r="D41" s="22" t="s">
        <v>1050</v>
      </c>
      <c r="E41" s="22" t="s">
        <v>8</v>
      </c>
      <c r="F41" s="341">
        <v>2718.16</v>
      </c>
      <c r="G41" s="22">
        <v>2009</v>
      </c>
    </row>
    <row r="42" spans="2:7">
      <c r="B42" s="339">
        <v>37</v>
      </c>
      <c r="C42" s="340" t="s">
        <v>736</v>
      </c>
      <c r="D42" s="22" t="s">
        <v>1051</v>
      </c>
      <c r="E42" s="22" t="s">
        <v>8</v>
      </c>
      <c r="F42" s="341">
        <v>2718.16</v>
      </c>
      <c r="G42" s="22">
        <v>2009</v>
      </c>
    </row>
    <row r="43" spans="2:7">
      <c r="B43" s="339">
        <v>38</v>
      </c>
      <c r="C43" s="340" t="s">
        <v>740</v>
      </c>
      <c r="D43" s="22" t="s">
        <v>1052</v>
      </c>
      <c r="E43" s="22" t="s">
        <v>15</v>
      </c>
      <c r="F43" s="341">
        <v>3490.42</v>
      </c>
      <c r="G43" s="22">
        <v>2009</v>
      </c>
    </row>
    <row r="44" spans="2:7">
      <c r="B44" s="339">
        <v>39</v>
      </c>
      <c r="C44" s="340" t="s">
        <v>1053</v>
      </c>
      <c r="D44" s="22" t="s">
        <v>1054</v>
      </c>
      <c r="E44" s="22" t="s">
        <v>15</v>
      </c>
      <c r="F44" s="341">
        <v>1799</v>
      </c>
      <c r="G44" s="22">
        <v>2010</v>
      </c>
    </row>
    <row r="45" spans="2:7">
      <c r="B45" s="339">
        <v>40</v>
      </c>
      <c r="C45" s="340" t="s">
        <v>1557</v>
      </c>
      <c r="D45" s="22" t="s">
        <v>1558</v>
      </c>
      <c r="E45" s="22" t="s">
        <v>8</v>
      </c>
      <c r="F45" s="341">
        <v>2494.9</v>
      </c>
      <c r="G45" s="22">
        <v>2006</v>
      </c>
    </row>
    <row r="46" spans="2:7">
      <c r="B46" s="339">
        <v>41</v>
      </c>
      <c r="C46" s="340" t="s">
        <v>1559</v>
      </c>
      <c r="D46" s="22" t="s">
        <v>1560</v>
      </c>
      <c r="E46" s="22" t="s">
        <v>8</v>
      </c>
      <c r="F46" s="341">
        <v>5026.3999999999996</v>
      </c>
      <c r="G46" s="22">
        <v>2006</v>
      </c>
    </row>
    <row r="47" spans="2:7">
      <c r="B47" s="339">
        <v>42</v>
      </c>
      <c r="C47" s="340" t="s">
        <v>740</v>
      </c>
      <c r="D47" s="22" t="s">
        <v>1561</v>
      </c>
      <c r="E47" s="22" t="s">
        <v>15</v>
      </c>
      <c r="F47" s="341">
        <v>3130.52</v>
      </c>
      <c r="G47" s="22">
        <v>2006</v>
      </c>
    </row>
    <row r="48" spans="2:7">
      <c r="B48" s="339">
        <v>43</v>
      </c>
      <c r="C48" s="340" t="s">
        <v>986</v>
      </c>
      <c r="D48" s="22" t="s">
        <v>1562</v>
      </c>
      <c r="E48" s="22" t="s">
        <v>8</v>
      </c>
      <c r="F48" s="341">
        <v>352.53</v>
      </c>
      <c r="G48" s="22">
        <v>2006</v>
      </c>
    </row>
    <row r="49" spans="2:7">
      <c r="B49" s="339">
        <v>44</v>
      </c>
      <c r="C49" s="340" t="s">
        <v>986</v>
      </c>
      <c r="D49" s="22" t="s">
        <v>1563</v>
      </c>
      <c r="E49" s="22" t="s">
        <v>8</v>
      </c>
      <c r="F49" s="341">
        <v>352.53</v>
      </c>
      <c r="G49" s="22">
        <v>2006</v>
      </c>
    </row>
    <row r="50" spans="2:7" ht="25.5">
      <c r="B50" s="339">
        <v>45</v>
      </c>
      <c r="C50" s="340" t="s">
        <v>987</v>
      </c>
      <c r="D50" s="22" t="s">
        <v>1564</v>
      </c>
      <c r="E50" s="22" t="s">
        <v>8</v>
      </c>
      <c r="F50" s="341">
        <v>3349.44</v>
      </c>
      <c r="G50" s="22">
        <v>2006</v>
      </c>
    </row>
    <row r="51" spans="2:7" ht="25.5">
      <c r="B51" s="339">
        <v>46</v>
      </c>
      <c r="C51" s="340" t="s">
        <v>987</v>
      </c>
      <c r="D51" s="22" t="s">
        <v>1565</v>
      </c>
      <c r="E51" s="22" t="s">
        <v>8</v>
      </c>
      <c r="F51" s="341">
        <v>3349.44</v>
      </c>
      <c r="G51" s="22">
        <v>2006</v>
      </c>
    </row>
    <row r="52" spans="2:7">
      <c r="B52" s="339">
        <v>47</v>
      </c>
      <c r="C52" s="340" t="s">
        <v>736</v>
      </c>
      <c r="D52" s="22" t="s">
        <v>1566</v>
      </c>
      <c r="E52" s="22" t="s">
        <v>8</v>
      </c>
      <c r="F52" s="341">
        <v>3349.43</v>
      </c>
      <c r="G52" s="22">
        <v>2006</v>
      </c>
    </row>
    <row r="53" spans="2:7">
      <c r="B53" s="339">
        <v>48</v>
      </c>
      <c r="C53" s="340" t="s">
        <v>1557</v>
      </c>
      <c r="D53" s="22" t="s">
        <v>1567</v>
      </c>
      <c r="E53" s="22" t="s">
        <v>8</v>
      </c>
      <c r="F53" s="341">
        <v>1477.42</v>
      </c>
      <c r="G53" s="22">
        <v>2007</v>
      </c>
    </row>
    <row r="54" spans="2:7">
      <c r="B54" s="339">
        <v>49</v>
      </c>
      <c r="C54" s="340" t="s">
        <v>989</v>
      </c>
      <c r="D54" s="22" t="s">
        <v>1568</v>
      </c>
      <c r="E54" s="22" t="s">
        <v>8</v>
      </c>
      <c r="F54" s="341">
        <v>694.46</v>
      </c>
      <c r="G54" s="22">
        <v>2007</v>
      </c>
    </row>
    <row r="55" spans="2:7">
      <c r="B55" s="339">
        <v>50</v>
      </c>
      <c r="C55" s="340" t="s">
        <v>736</v>
      </c>
      <c r="D55" s="22" t="s">
        <v>1569</v>
      </c>
      <c r="E55" s="22" t="s">
        <v>8</v>
      </c>
      <c r="F55" s="341">
        <v>3489.2</v>
      </c>
      <c r="G55" s="22">
        <v>2007</v>
      </c>
    </row>
    <row r="56" spans="2:7">
      <c r="B56" s="339">
        <v>51</v>
      </c>
      <c r="C56" s="340" t="s">
        <v>736</v>
      </c>
      <c r="D56" s="22" t="s">
        <v>1570</v>
      </c>
      <c r="E56" s="22" t="s">
        <v>8</v>
      </c>
      <c r="F56" s="341">
        <v>3489.2</v>
      </c>
      <c r="G56" s="22">
        <v>2007</v>
      </c>
    </row>
    <row r="57" spans="2:7">
      <c r="B57" s="339">
        <v>52</v>
      </c>
      <c r="C57" s="340" t="s">
        <v>736</v>
      </c>
      <c r="D57" s="22" t="s">
        <v>1571</v>
      </c>
      <c r="E57" s="22" t="s">
        <v>8</v>
      </c>
      <c r="F57" s="341">
        <v>3489.2</v>
      </c>
      <c r="G57" s="22">
        <v>2007</v>
      </c>
    </row>
    <row r="58" spans="2:7">
      <c r="B58" s="339">
        <v>53</v>
      </c>
      <c r="C58" s="340" t="s">
        <v>736</v>
      </c>
      <c r="D58" s="22" t="s">
        <v>1572</v>
      </c>
      <c r="E58" s="22" t="s">
        <v>8</v>
      </c>
      <c r="F58" s="341">
        <v>3489.2</v>
      </c>
      <c r="G58" s="22">
        <v>2007</v>
      </c>
    </row>
    <row r="59" spans="2:7">
      <c r="B59" s="339">
        <v>54</v>
      </c>
      <c r="C59" s="340" t="s">
        <v>988</v>
      </c>
      <c r="D59" s="22" t="s">
        <v>1573</v>
      </c>
      <c r="E59" s="22" t="s">
        <v>8</v>
      </c>
      <c r="F59" s="341">
        <v>1043.2</v>
      </c>
      <c r="G59" s="22">
        <v>2007</v>
      </c>
    </row>
    <row r="60" spans="2:7">
      <c r="B60" s="339">
        <v>55</v>
      </c>
      <c r="C60" s="340" t="s">
        <v>1574</v>
      </c>
      <c r="D60" s="22" t="s">
        <v>1575</v>
      </c>
      <c r="E60" s="22" t="s">
        <v>8</v>
      </c>
      <c r="F60" s="341">
        <v>1410.88</v>
      </c>
      <c r="G60" s="22">
        <v>2007</v>
      </c>
    </row>
    <row r="61" spans="2:7" ht="25.5">
      <c r="B61" s="339">
        <v>56</v>
      </c>
      <c r="C61" s="340" t="s">
        <v>815</v>
      </c>
      <c r="D61" s="22" t="s">
        <v>1576</v>
      </c>
      <c r="E61" s="22" t="s">
        <v>15</v>
      </c>
      <c r="F61" s="341">
        <v>3487.98</v>
      </c>
      <c r="G61" s="22">
        <v>2006</v>
      </c>
    </row>
    <row r="62" spans="2:7" ht="25.5">
      <c r="B62" s="339">
        <v>57</v>
      </c>
      <c r="C62" s="340" t="s">
        <v>815</v>
      </c>
      <c r="D62" s="22" t="s">
        <v>1577</v>
      </c>
      <c r="E62" s="22" t="s">
        <v>15</v>
      </c>
      <c r="F62" s="341">
        <v>3487.98</v>
      </c>
      <c r="G62" s="22">
        <v>2006</v>
      </c>
    </row>
    <row r="63" spans="2:7">
      <c r="B63" s="339">
        <v>58</v>
      </c>
      <c r="C63" s="340" t="s">
        <v>1578</v>
      </c>
      <c r="D63" s="22" t="s">
        <v>1579</v>
      </c>
      <c r="E63" s="22" t="s">
        <v>8</v>
      </c>
      <c r="F63" s="341">
        <v>356.36</v>
      </c>
      <c r="G63" s="22">
        <v>2006</v>
      </c>
    </row>
    <row r="64" spans="2:7">
      <c r="B64" s="339">
        <v>59</v>
      </c>
      <c r="C64" s="340" t="s">
        <v>816</v>
      </c>
      <c r="D64" s="22" t="s">
        <v>1580</v>
      </c>
      <c r="E64" s="22" t="s">
        <v>8</v>
      </c>
      <c r="F64" s="341">
        <v>4215.1000000000004</v>
      </c>
      <c r="G64" s="22">
        <v>2006</v>
      </c>
    </row>
    <row r="65" spans="2:7" ht="25.5">
      <c r="B65" s="339">
        <v>60</v>
      </c>
      <c r="C65" s="340" t="s">
        <v>804</v>
      </c>
      <c r="D65" s="22" t="s">
        <v>805</v>
      </c>
      <c r="E65" s="22" t="s">
        <v>8</v>
      </c>
      <c r="F65" s="341">
        <v>3460</v>
      </c>
      <c r="G65" s="22">
        <v>2012</v>
      </c>
    </row>
    <row r="66" spans="2:7">
      <c r="B66" s="339">
        <v>61</v>
      </c>
      <c r="C66" s="340" t="s">
        <v>806</v>
      </c>
      <c r="D66" s="22" t="s">
        <v>807</v>
      </c>
      <c r="E66" s="22" t="s">
        <v>8</v>
      </c>
      <c r="F66" s="341">
        <v>900</v>
      </c>
      <c r="G66" s="22">
        <v>2012</v>
      </c>
    </row>
    <row r="67" spans="2:7">
      <c r="B67" s="339">
        <v>62</v>
      </c>
      <c r="C67" s="340" t="s">
        <v>808</v>
      </c>
      <c r="D67" s="22" t="s">
        <v>809</v>
      </c>
      <c r="E67" s="22" t="s">
        <v>8</v>
      </c>
      <c r="F67" s="341">
        <v>985</v>
      </c>
      <c r="G67" s="22">
        <v>2012</v>
      </c>
    </row>
    <row r="68" spans="2:7">
      <c r="B68" s="339">
        <v>63</v>
      </c>
      <c r="C68" s="340" t="s">
        <v>808</v>
      </c>
      <c r="D68" s="22" t="s">
        <v>810</v>
      </c>
      <c r="E68" s="22" t="s">
        <v>8</v>
      </c>
      <c r="F68" s="341">
        <v>985</v>
      </c>
      <c r="G68" s="22">
        <v>2012</v>
      </c>
    </row>
    <row r="69" spans="2:7">
      <c r="B69" s="339">
        <v>64</v>
      </c>
      <c r="C69" s="340" t="s">
        <v>811</v>
      </c>
      <c r="D69" s="22" t="s">
        <v>812</v>
      </c>
      <c r="E69" s="22" t="s">
        <v>8</v>
      </c>
      <c r="F69" s="341">
        <v>3480</v>
      </c>
      <c r="G69" s="22">
        <v>2012</v>
      </c>
    </row>
    <row r="70" spans="2:7">
      <c r="B70" s="339">
        <v>65</v>
      </c>
      <c r="C70" s="340" t="s">
        <v>813</v>
      </c>
      <c r="D70" s="22" t="s">
        <v>814</v>
      </c>
      <c r="E70" s="22" t="s">
        <v>15</v>
      </c>
      <c r="F70" s="341">
        <v>3480</v>
      </c>
      <c r="G70" s="22">
        <v>2012</v>
      </c>
    </row>
    <row r="71" spans="2:7">
      <c r="B71" s="339">
        <v>66</v>
      </c>
      <c r="C71" s="340" t="s">
        <v>817</v>
      </c>
      <c r="D71" s="22" t="s">
        <v>818</v>
      </c>
      <c r="E71" s="22" t="s">
        <v>8</v>
      </c>
      <c r="F71" s="341">
        <v>460</v>
      </c>
      <c r="G71" s="22">
        <v>2011</v>
      </c>
    </row>
    <row r="72" spans="2:7">
      <c r="B72" s="339">
        <v>67</v>
      </c>
      <c r="C72" s="340" t="s">
        <v>997</v>
      </c>
      <c r="D72" s="22" t="s">
        <v>819</v>
      </c>
      <c r="E72" s="22" t="s">
        <v>8</v>
      </c>
      <c r="F72" s="341">
        <v>353.8</v>
      </c>
      <c r="G72" s="22">
        <v>2011</v>
      </c>
    </row>
    <row r="73" spans="2:7">
      <c r="B73" s="339">
        <v>68</v>
      </c>
      <c r="C73" s="340" t="s">
        <v>997</v>
      </c>
      <c r="D73" s="22" t="s">
        <v>820</v>
      </c>
      <c r="E73" s="22" t="s">
        <v>8</v>
      </c>
      <c r="F73" s="341">
        <v>353.8</v>
      </c>
      <c r="G73" s="22">
        <v>2011</v>
      </c>
    </row>
    <row r="74" spans="2:7">
      <c r="B74" s="339">
        <v>69</v>
      </c>
      <c r="C74" s="340" t="s">
        <v>997</v>
      </c>
      <c r="D74" s="22" t="s">
        <v>821</v>
      </c>
      <c r="E74" s="22" t="s">
        <v>8</v>
      </c>
      <c r="F74" s="341">
        <v>353.8</v>
      </c>
      <c r="G74" s="22">
        <v>2011</v>
      </c>
    </row>
    <row r="75" spans="2:7" ht="25.5">
      <c r="B75" s="339">
        <v>70</v>
      </c>
      <c r="C75" s="340" t="s">
        <v>822</v>
      </c>
      <c r="D75" s="22" t="s">
        <v>823</v>
      </c>
      <c r="E75" s="22" t="s">
        <v>8</v>
      </c>
      <c r="F75" s="341">
        <v>3460</v>
      </c>
      <c r="G75" s="22">
        <v>2011</v>
      </c>
    </row>
    <row r="76" spans="2:7" ht="25.5">
      <c r="B76" s="339">
        <v>71</v>
      </c>
      <c r="C76" s="340" t="s">
        <v>822</v>
      </c>
      <c r="D76" s="22" t="s">
        <v>824</v>
      </c>
      <c r="E76" s="22" t="s">
        <v>8</v>
      </c>
      <c r="F76" s="341">
        <v>3460</v>
      </c>
      <c r="G76" s="22">
        <v>2011</v>
      </c>
    </row>
    <row r="77" spans="2:7" ht="25.5">
      <c r="B77" s="339">
        <v>72</v>
      </c>
      <c r="C77" s="340" t="s">
        <v>822</v>
      </c>
      <c r="D77" s="22" t="s">
        <v>825</v>
      </c>
      <c r="E77" s="22" t="s">
        <v>8</v>
      </c>
      <c r="F77" s="341">
        <v>3320</v>
      </c>
      <c r="G77" s="22">
        <v>2011</v>
      </c>
    </row>
    <row r="78" spans="2:7">
      <c r="B78" s="339">
        <v>73</v>
      </c>
      <c r="C78" s="340" t="s">
        <v>826</v>
      </c>
      <c r="D78" s="22" t="s">
        <v>827</v>
      </c>
      <c r="E78" s="22" t="s">
        <v>8</v>
      </c>
      <c r="F78" s="341">
        <v>790</v>
      </c>
      <c r="G78" s="22">
        <v>2011</v>
      </c>
    </row>
    <row r="79" spans="2:7">
      <c r="B79" s="339">
        <v>74</v>
      </c>
      <c r="C79" s="340" t="s">
        <v>829</v>
      </c>
      <c r="D79" s="22" t="s">
        <v>828</v>
      </c>
      <c r="E79" s="22" t="s">
        <v>8</v>
      </c>
      <c r="F79" s="341">
        <v>1410</v>
      </c>
      <c r="G79" s="22">
        <v>2011</v>
      </c>
    </row>
    <row r="80" spans="2:7">
      <c r="B80" s="339">
        <v>75</v>
      </c>
      <c r="C80" s="340" t="s">
        <v>982</v>
      </c>
      <c r="D80" s="22" t="s">
        <v>830</v>
      </c>
      <c r="E80" s="22" t="s">
        <v>15</v>
      </c>
      <c r="F80" s="341">
        <v>2074</v>
      </c>
      <c r="G80" s="22">
        <v>2012</v>
      </c>
    </row>
    <row r="81" spans="2:7">
      <c r="B81" s="339">
        <v>76</v>
      </c>
      <c r="C81" s="340" t="s">
        <v>831</v>
      </c>
      <c r="D81" s="22" t="s">
        <v>832</v>
      </c>
      <c r="E81" s="22" t="s">
        <v>8</v>
      </c>
      <c r="F81" s="341">
        <v>549</v>
      </c>
      <c r="G81" s="22">
        <v>2012</v>
      </c>
    </row>
    <row r="82" spans="2:7">
      <c r="B82" s="339">
        <v>77</v>
      </c>
      <c r="C82" s="340" t="s">
        <v>831</v>
      </c>
      <c r="D82" s="22" t="s">
        <v>833</v>
      </c>
      <c r="E82" s="22" t="s">
        <v>8</v>
      </c>
      <c r="F82" s="341">
        <v>680</v>
      </c>
      <c r="G82" s="22">
        <v>2012</v>
      </c>
    </row>
    <row r="83" spans="2:7">
      <c r="B83" s="339">
        <v>78</v>
      </c>
      <c r="C83" s="340" t="s">
        <v>831</v>
      </c>
      <c r="D83" s="22" t="s">
        <v>834</v>
      </c>
      <c r="E83" s="22" t="s">
        <v>8</v>
      </c>
      <c r="F83" s="341">
        <v>680</v>
      </c>
      <c r="G83" s="22">
        <v>2012</v>
      </c>
    </row>
    <row r="84" spans="2:7">
      <c r="B84" s="339">
        <v>79</v>
      </c>
      <c r="C84" s="340" t="s">
        <v>831</v>
      </c>
      <c r="D84" s="22" t="s">
        <v>835</v>
      </c>
      <c r="E84" s="22" t="s">
        <v>8</v>
      </c>
      <c r="F84" s="341">
        <v>680</v>
      </c>
      <c r="G84" s="22">
        <v>2012</v>
      </c>
    </row>
    <row r="85" spans="2:7">
      <c r="B85" s="339">
        <v>80</v>
      </c>
      <c r="C85" s="340" t="s">
        <v>836</v>
      </c>
      <c r="D85" s="22" t="s">
        <v>837</v>
      </c>
      <c r="E85" s="22" t="s">
        <v>8</v>
      </c>
      <c r="F85" s="341">
        <v>549</v>
      </c>
      <c r="G85" s="22">
        <v>2012</v>
      </c>
    </row>
    <row r="86" spans="2:7">
      <c r="B86" s="339">
        <v>81</v>
      </c>
      <c r="C86" s="340" t="s">
        <v>838</v>
      </c>
      <c r="D86" s="22" t="s">
        <v>839</v>
      </c>
      <c r="E86" s="22" t="s">
        <v>8</v>
      </c>
      <c r="F86" s="341">
        <v>872.29</v>
      </c>
      <c r="G86" s="22">
        <v>2012</v>
      </c>
    </row>
    <row r="87" spans="2:7">
      <c r="B87" s="339">
        <v>82</v>
      </c>
      <c r="C87" s="340" t="s">
        <v>840</v>
      </c>
      <c r="D87" s="22" t="s">
        <v>841</v>
      </c>
      <c r="E87" s="22" t="s">
        <v>15</v>
      </c>
      <c r="F87" s="341">
        <v>1418.99</v>
      </c>
      <c r="G87" s="22">
        <v>2012</v>
      </c>
    </row>
    <row r="88" spans="2:7">
      <c r="B88" s="339">
        <v>83</v>
      </c>
      <c r="C88" s="340" t="s">
        <v>842</v>
      </c>
      <c r="D88" s="22" t="s">
        <v>843</v>
      </c>
      <c r="E88" s="22" t="s">
        <v>8</v>
      </c>
      <c r="F88" s="341">
        <v>2190</v>
      </c>
      <c r="G88" s="22">
        <v>2012</v>
      </c>
    </row>
    <row r="89" spans="2:7">
      <c r="B89" s="339">
        <v>84</v>
      </c>
      <c r="C89" s="340" t="s">
        <v>844</v>
      </c>
      <c r="D89" s="22" t="s">
        <v>845</v>
      </c>
      <c r="E89" s="22" t="s">
        <v>8</v>
      </c>
      <c r="F89" s="341">
        <v>1573.8</v>
      </c>
      <c r="G89" s="22">
        <v>2012</v>
      </c>
    </row>
    <row r="90" spans="2:7">
      <c r="B90" s="339">
        <v>85</v>
      </c>
      <c r="C90" s="340" t="s">
        <v>842</v>
      </c>
      <c r="D90" s="22" t="s">
        <v>846</v>
      </c>
      <c r="E90" s="22" t="s">
        <v>8</v>
      </c>
      <c r="F90" s="341">
        <v>1401.78</v>
      </c>
      <c r="G90" s="22">
        <v>2012</v>
      </c>
    </row>
    <row r="91" spans="2:7">
      <c r="B91" s="339">
        <v>86</v>
      </c>
      <c r="C91" s="340" t="s">
        <v>840</v>
      </c>
      <c r="D91" s="22" t="s">
        <v>847</v>
      </c>
      <c r="E91" s="22" t="s">
        <v>15</v>
      </c>
      <c r="F91" s="341">
        <v>1580</v>
      </c>
      <c r="G91" s="22">
        <v>2012</v>
      </c>
    </row>
    <row r="92" spans="2:7">
      <c r="B92" s="339">
        <v>87</v>
      </c>
      <c r="C92" s="340" t="s">
        <v>840</v>
      </c>
      <c r="D92" s="22" t="s">
        <v>848</v>
      </c>
      <c r="E92" s="22" t="s">
        <v>15</v>
      </c>
      <c r="F92" s="341">
        <v>1418.99</v>
      </c>
      <c r="G92" s="22">
        <v>2012</v>
      </c>
    </row>
    <row r="93" spans="2:7">
      <c r="B93" s="339">
        <v>88</v>
      </c>
      <c r="C93" s="340" t="s">
        <v>1117</v>
      </c>
      <c r="D93" s="22" t="s">
        <v>849</v>
      </c>
      <c r="E93" s="22" t="s">
        <v>8</v>
      </c>
      <c r="F93" s="341">
        <v>1180</v>
      </c>
      <c r="G93" s="22">
        <v>2012</v>
      </c>
    </row>
    <row r="94" spans="2:7">
      <c r="B94" s="339">
        <v>89</v>
      </c>
      <c r="C94" s="340" t="s">
        <v>737</v>
      </c>
      <c r="D94" s="22" t="s">
        <v>850</v>
      </c>
      <c r="E94" s="22" t="s">
        <v>8</v>
      </c>
      <c r="F94" s="341">
        <v>739</v>
      </c>
      <c r="G94" s="22">
        <v>2012</v>
      </c>
    </row>
    <row r="95" spans="2:7">
      <c r="B95" s="339">
        <v>90</v>
      </c>
      <c r="C95" s="340" t="s">
        <v>851</v>
      </c>
      <c r="D95" s="22" t="s">
        <v>852</v>
      </c>
      <c r="E95" s="22" t="s">
        <v>15</v>
      </c>
      <c r="F95" s="341">
        <v>1990</v>
      </c>
      <c r="G95" s="22">
        <v>2012</v>
      </c>
    </row>
    <row r="97" spans="2:7">
      <c r="B97" s="38"/>
      <c r="C97" s="20"/>
      <c r="D97" s="20"/>
      <c r="E97" s="20" t="s">
        <v>40</v>
      </c>
      <c r="F97" s="21">
        <f>SUM(F6:F95)</f>
        <v>185251.14999999997</v>
      </c>
      <c r="G97" s="20"/>
    </row>
    <row r="99" spans="2:7">
      <c r="C99" s="198" t="s">
        <v>18</v>
      </c>
      <c r="D99" s="198" t="s">
        <v>19</v>
      </c>
      <c r="E99" s="198" t="s">
        <v>8</v>
      </c>
      <c r="F99" s="335">
        <f>SUMIF($E$6:$E$95,"stacjonarny",$F$6:$F$95)</f>
        <v>144969.35000000003</v>
      </c>
    </row>
    <row r="100" spans="2:7">
      <c r="F100" s="198"/>
    </row>
    <row r="101" spans="2:7">
      <c r="C101" s="198" t="s">
        <v>18</v>
      </c>
      <c r="D101" s="198" t="s">
        <v>19</v>
      </c>
      <c r="E101" s="198" t="s">
        <v>15</v>
      </c>
      <c r="F101" s="335">
        <f>SUMIF($E$6:$E$95,"przenośny",$F$6:$F$95)</f>
        <v>40281.799999999996</v>
      </c>
    </row>
  </sheetData>
  <autoFilter ref="B5:G97"/>
  <phoneticPr fontId="0" type="noConversion"/>
  <pageMargins left="0.75" right="0.75" top="0.52" bottom="0.5" header="0.5" footer="0.5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rgb="FF002060"/>
    <pageSetUpPr fitToPage="1"/>
  </sheetPr>
  <dimension ref="B1:J32"/>
  <sheetViews>
    <sheetView workbookViewId="0">
      <selection activeCell="D37" sqref="D37"/>
    </sheetView>
  </sheetViews>
  <sheetFormatPr defaultRowHeight="12.75"/>
  <cols>
    <col min="2" max="2" width="3.85546875" customWidth="1"/>
    <col min="3" max="3" width="27.42578125" bestFit="1" customWidth="1"/>
    <col min="4" max="4" width="27.28515625" customWidth="1"/>
    <col min="5" max="5" width="14.42578125" customWidth="1"/>
    <col min="6" max="6" width="24.28515625" style="3" customWidth="1"/>
    <col min="7" max="7" width="14.85546875" customWidth="1"/>
    <col min="8" max="10" width="9.140625" style="1"/>
  </cols>
  <sheetData>
    <row r="1" spans="2:7">
      <c r="B1" t="s">
        <v>639</v>
      </c>
    </row>
    <row r="2" spans="2:7">
      <c r="B2" s="1"/>
      <c r="C2" s="1"/>
      <c r="D2" s="1"/>
      <c r="E2" s="1"/>
      <c r="F2" s="4"/>
      <c r="G2" s="1"/>
    </row>
    <row r="3" spans="2:7" s="5" customFormat="1" ht="12">
      <c r="B3" s="36" t="s">
        <v>0</v>
      </c>
      <c r="C3" s="6"/>
      <c r="F3" s="7"/>
    </row>
    <row r="4" spans="2:7">
      <c r="B4" s="1"/>
      <c r="C4" s="8"/>
      <c r="D4" s="1"/>
      <c r="E4" s="1"/>
      <c r="F4" s="4"/>
      <c r="G4" s="1"/>
    </row>
    <row r="5" spans="2:7" s="9" customFormat="1" ht="38.25" hidden="1">
      <c r="C5" s="10" t="s">
        <v>1</v>
      </c>
      <c r="F5" s="11"/>
    </row>
    <row r="6" spans="2:7">
      <c r="B6" s="2" t="s">
        <v>707</v>
      </c>
      <c r="C6" s="12" t="s">
        <v>2</v>
      </c>
      <c r="D6" s="2" t="s">
        <v>3</v>
      </c>
      <c r="E6" s="2" t="s">
        <v>4</v>
      </c>
      <c r="F6" s="13" t="s">
        <v>5</v>
      </c>
      <c r="G6" s="2" t="s">
        <v>6</v>
      </c>
    </row>
    <row r="7" spans="2:7">
      <c r="B7" s="2">
        <v>1</v>
      </c>
      <c r="C7" s="122" t="s">
        <v>7</v>
      </c>
      <c r="D7" s="2" t="s">
        <v>359</v>
      </c>
      <c r="E7" s="2" t="s">
        <v>8</v>
      </c>
      <c r="F7" s="13">
        <v>1692.14</v>
      </c>
      <c r="G7" s="2">
        <v>2004</v>
      </c>
    </row>
    <row r="8" spans="2:7">
      <c r="B8" s="2">
        <v>2</v>
      </c>
      <c r="C8" s="122" t="s">
        <v>9</v>
      </c>
      <c r="D8" s="2" t="s">
        <v>360</v>
      </c>
      <c r="E8" s="2" t="s">
        <v>8</v>
      </c>
      <c r="F8" s="13">
        <v>1234.6400000000001</v>
      </c>
      <c r="G8" s="2">
        <v>2005</v>
      </c>
    </row>
    <row r="9" spans="2:7">
      <c r="B9" s="2">
        <v>3</v>
      </c>
      <c r="C9" s="122" t="s">
        <v>9</v>
      </c>
      <c r="D9" s="2" t="s">
        <v>361</v>
      </c>
      <c r="E9" s="2" t="s">
        <v>8</v>
      </c>
      <c r="F9" s="13">
        <v>1234.6400000000001</v>
      </c>
      <c r="G9" s="2">
        <v>2005</v>
      </c>
    </row>
    <row r="10" spans="2:7">
      <c r="B10" s="2">
        <v>4</v>
      </c>
      <c r="C10" s="122" t="s">
        <v>9</v>
      </c>
      <c r="D10" s="2" t="s">
        <v>362</v>
      </c>
      <c r="E10" s="2" t="s">
        <v>8</v>
      </c>
      <c r="F10" s="13">
        <v>2790</v>
      </c>
      <c r="G10" s="2">
        <v>2007</v>
      </c>
    </row>
    <row r="11" spans="2:7">
      <c r="B11" s="2">
        <v>5</v>
      </c>
      <c r="C11" s="122" t="s">
        <v>10</v>
      </c>
      <c r="D11" s="2" t="s">
        <v>362</v>
      </c>
      <c r="E11" s="2" t="s">
        <v>8</v>
      </c>
      <c r="F11" s="13">
        <v>550</v>
      </c>
      <c r="G11" s="2">
        <v>2008</v>
      </c>
    </row>
    <row r="12" spans="2:7">
      <c r="B12" s="2">
        <v>6</v>
      </c>
      <c r="C12" s="122" t="s">
        <v>10</v>
      </c>
      <c r="D12" s="2" t="s">
        <v>363</v>
      </c>
      <c r="E12" s="2" t="s">
        <v>8</v>
      </c>
      <c r="F12" s="13">
        <v>550</v>
      </c>
      <c r="G12" s="2">
        <v>2008</v>
      </c>
    </row>
    <row r="13" spans="2:7">
      <c r="B13" s="2">
        <v>7</v>
      </c>
      <c r="C13" s="122" t="s">
        <v>11</v>
      </c>
      <c r="D13" s="2" t="s">
        <v>364</v>
      </c>
      <c r="E13" s="2" t="s">
        <v>8</v>
      </c>
      <c r="F13" s="13">
        <v>2440</v>
      </c>
      <c r="G13" s="2">
        <v>2006</v>
      </c>
    </row>
    <row r="14" spans="2:7">
      <c r="B14" s="2">
        <v>8</v>
      </c>
      <c r="C14" s="122" t="s">
        <v>12</v>
      </c>
      <c r="D14" s="2" t="s">
        <v>365</v>
      </c>
      <c r="E14" s="2" t="s">
        <v>8</v>
      </c>
      <c r="F14" s="13">
        <v>3490.01</v>
      </c>
      <c r="G14" s="2">
        <v>2006</v>
      </c>
    </row>
    <row r="15" spans="2:7">
      <c r="B15" s="2">
        <v>9</v>
      </c>
      <c r="C15" s="122" t="s">
        <v>13</v>
      </c>
      <c r="D15" s="2" t="s">
        <v>366</v>
      </c>
      <c r="E15" s="2" t="s">
        <v>8</v>
      </c>
      <c r="F15" s="13">
        <v>1040</v>
      </c>
      <c r="G15" s="2">
        <v>2005</v>
      </c>
    </row>
    <row r="16" spans="2:7">
      <c r="B16" s="2">
        <v>10</v>
      </c>
      <c r="C16" s="122" t="s">
        <v>13</v>
      </c>
      <c r="D16" s="2" t="s">
        <v>367</v>
      </c>
      <c r="E16" s="2" t="s">
        <v>8</v>
      </c>
      <c r="F16" s="13">
        <v>1598.01</v>
      </c>
      <c r="G16" s="2">
        <v>2009</v>
      </c>
    </row>
    <row r="17" spans="2:10">
      <c r="B17" s="2">
        <v>11</v>
      </c>
      <c r="C17" s="122" t="s">
        <v>14</v>
      </c>
      <c r="D17" s="2" t="s">
        <v>368</v>
      </c>
      <c r="E17" s="2" t="s">
        <v>15</v>
      </c>
      <c r="F17" s="13">
        <v>1700</v>
      </c>
      <c r="G17" s="2">
        <v>2009</v>
      </c>
    </row>
    <row r="18" spans="2:10">
      <c r="B18" s="2">
        <v>12</v>
      </c>
      <c r="C18" s="122" t="s">
        <v>16</v>
      </c>
      <c r="D18" s="2" t="s">
        <v>369</v>
      </c>
      <c r="E18" s="2" t="s">
        <v>15</v>
      </c>
      <c r="F18" s="13">
        <v>491.4</v>
      </c>
      <c r="G18" s="2">
        <v>2009</v>
      </c>
    </row>
    <row r="19" spans="2:10">
      <c r="B19" s="2">
        <v>13</v>
      </c>
      <c r="C19" s="122" t="s">
        <v>17</v>
      </c>
      <c r="D19" s="2" t="s">
        <v>370</v>
      </c>
      <c r="E19" s="2" t="s">
        <v>15</v>
      </c>
      <c r="F19" s="13">
        <v>900.82</v>
      </c>
      <c r="G19" s="2">
        <v>2009</v>
      </c>
    </row>
    <row r="20" spans="2:10" s="31" customFormat="1">
      <c r="B20" s="32"/>
      <c r="C20" s="32"/>
      <c r="D20" s="32"/>
      <c r="E20" s="33" t="s">
        <v>40</v>
      </c>
      <c r="F20" s="34">
        <f>SUM(F7:F19)</f>
        <v>19711.66</v>
      </c>
      <c r="G20" s="32"/>
      <c r="H20" s="20"/>
      <c r="I20" s="20"/>
      <c r="J20" s="20"/>
    </row>
    <row r="21" spans="2:10">
      <c r="B21" s="1"/>
      <c r="C21" s="1"/>
      <c r="D21" s="1"/>
      <c r="E21" s="1"/>
      <c r="F21" s="4"/>
      <c r="G21" s="1"/>
    </row>
    <row r="22" spans="2:10">
      <c r="B22" s="1"/>
      <c r="C22" s="14" t="s">
        <v>18</v>
      </c>
      <c r="D22" s="1" t="s">
        <v>19</v>
      </c>
      <c r="E22" s="1" t="s">
        <v>8</v>
      </c>
      <c r="F22" s="4">
        <f>SUM(F7:F16)</f>
        <v>16619.439999999999</v>
      </c>
      <c r="G22" s="1"/>
    </row>
    <row r="23" spans="2:10">
      <c r="B23" s="1"/>
      <c r="C23" s="14"/>
      <c r="D23" s="1"/>
      <c r="E23" s="1"/>
      <c r="F23" s="1"/>
      <c r="G23" s="1"/>
    </row>
    <row r="24" spans="2:10">
      <c r="B24" s="1"/>
      <c r="C24" s="14" t="s">
        <v>18</v>
      </c>
      <c r="D24" s="1" t="s">
        <v>19</v>
      </c>
      <c r="E24" s="1" t="s">
        <v>15</v>
      </c>
      <c r="F24" s="4">
        <f>SUM(F17:F19)</f>
        <v>3092.2200000000003</v>
      </c>
      <c r="G24" s="1"/>
    </row>
    <row r="25" spans="2:10">
      <c r="B25" s="1"/>
      <c r="C25" s="1"/>
      <c r="D25" s="1"/>
      <c r="E25" s="1"/>
      <c r="F25" s="4"/>
      <c r="G25" s="1"/>
    </row>
    <row r="26" spans="2:10">
      <c r="B26" s="1"/>
      <c r="C26" s="1"/>
      <c r="D26" s="1"/>
      <c r="E26" s="1"/>
      <c r="F26" s="4"/>
      <c r="G26" s="1"/>
    </row>
    <row r="27" spans="2:10">
      <c r="B27" s="1"/>
      <c r="C27" s="1"/>
      <c r="D27" s="1"/>
      <c r="E27" s="1"/>
      <c r="F27" s="4"/>
      <c r="G27" s="1"/>
    </row>
    <row r="28" spans="2:10">
      <c r="B28" s="1"/>
      <c r="C28" s="1"/>
      <c r="D28" s="1"/>
      <c r="E28" s="1"/>
      <c r="F28" s="4"/>
      <c r="G28" s="1"/>
    </row>
    <row r="29" spans="2:10">
      <c r="B29" s="1"/>
      <c r="C29" s="1"/>
      <c r="D29" s="1"/>
      <c r="E29" s="1"/>
      <c r="F29" s="4"/>
      <c r="G29" s="1"/>
    </row>
    <row r="30" spans="2:10">
      <c r="B30" s="1"/>
      <c r="C30" s="1"/>
      <c r="D30" s="1"/>
      <c r="E30" s="1"/>
      <c r="F30" s="4"/>
      <c r="G30" s="1"/>
    </row>
    <row r="31" spans="2:10">
      <c r="B31" s="1"/>
      <c r="C31" s="1"/>
      <c r="D31" s="1"/>
      <c r="E31" s="1"/>
      <c r="F31" s="4"/>
      <c r="G31" s="1"/>
    </row>
    <row r="32" spans="2:10">
      <c r="B32" s="1"/>
      <c r="C32" s="1"/>
      <c r="D32" s="1"/>
      <c r="E32" s="1"/>
      <c r="F32" s="4"/>
      <c r="G32" s="1"/>
    </row>
  </sheetData>
  <phoneticPr fontId="0" type="noConversion"/>
  <pageMargins left="0.75" right="0.75" top="1" bottom="1" header="0.5" footer="0.5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002060"/>
  </sheetPr>
  <dimension ref="B1:H30"/>
  <sheetViews>
    <sheetView zoomScaleNormal="100" zoomScaleSheetLayoutView="145" workbookViewId="0">
      <pane ySplit="5" topLeftCell="A6" activePane="bottomLeft" state="frozen"/>
      <selection pane="bottomLeft" activeCell="D38" sqref="D38"/>
    </sheetView>
  </sheetViews>
  <sheetFormatPr defaultRowHeight="12.75"/>
  <cols>
    <col min="1" max="1" width="9.140625" style="163"/>
    <col min="2" max="2" width="6.5703125" style="163" customWidth="1"/>
    <col min="3" max="3" width="33.5703125" style="332" customWidth="1"/>
    <col min="4" max="4" width="27.28515625" style="163" customWidth="1"/>
    <col min="5" max="5" width="14.42578125" style="163" customWidth="1"/>
    <col min="6" max="6" width="20" style="333" customWidth="1"/>
    <col min="7" max="7" width="9.140625" style="163"/>
    <col min="8" max="8" width="9.140625" style="198"/>
    <col min="9" max="16384" width="9.140625" style="163"/>
  </cols>
  <sheetData>
    <row r="1" spans="2:7">
      <c r="B1" s="163" t="s">
        <v>20</v>
      </c>
    </row>
    <row r="3" spans="2:7" s="5" customFormat="1" ht="12">
      <c r="B3" s="36" t="s">
        <v>21</v>
      </c>
      <c r="C3" s="15"/>
      <c r="F3" s="7"/>
    </row>
    <row r="4" spans="2:7">
      <c r="B4" s="198"/>
      <c r="C4" s="334"/>
      <c r="D4" s="198"/>
      <c r="E4" s="198"/>
      <c r="F4" s="335"/>
      <c r="G4" s="198"/>
    </row>
    <row r="5" spans="2:7" s="338" customFormat="1" ht="25.5">
      <c r="B5" s="336" t="s">
        <v>707</v>
      </c>
      <c r="C5" s="336" t="s">
        <v>2</v>
      </c>
      <c r="D5" s="336" t="s">
        <v>3</v>
      </c>
      <c r="E5" s="336" t="s">
        <v>4</v>
      </c>
      <c r="F5" s="337" t="s">
        <v>5</v>
      </c>
      <c r="G5" s="336" t="s">
        <v>6</v>
      </c>
    </row>
    <row r="6" spans="2:7">
      <c r="B6" s="339">
        <v>1</v>
      </c>
      <c r="C6" s="340" t="s">
        <v>22</v>
      </c>
      <c r="D6" s="22" t="s">
        <v>23</v>
      </c>
      <c r="E6" s="22" t="s">
        <v>15</v>
      </c>
      <c r="F6" s="341">
        <v>3332</v>
      </c>
      <c r="G6" s="22">
        <v>2008</v>
      </c>
    </row>
    <row r="7" spans="2:7">
      <c r="B7" s="339">
        <v>2</v>
      </c>
      <c r="C7" s="340" t="s">
        <v>24</v>
      </c>
      <c r="D7" s="22" t="s">
        <v>25</v>
      </c>
      <c r="E7" s="22" t="s">
        <v>15</v>
      </c>
      <c r="F7" s="341">
        <v>1599</v>
      </c>
      <c r="G7" s="22">
        <v>2007</v>
      </c>
    </row>
    <row r="8" spans="2:7">
      <c r="B8" s="339">
        <v>3</v>
      </c>
      <c r="C8" s="340" t="s">
        <v>26</v>
      </c>
      <c r="D8" s="22" t="s">
        <v>27</v>
      </c>
      <c r="E8" s="22" t="s">
        <v>15</v>
      </c>
      <c r="F8" s="341">
        <v>353</v>
      </c>
      <c r="G8" s="22">
        <v>2010</v>
      </c>
    </row>
    <row r="9" spans="2:7">
      <c r="B9" s="339">
        <v>4</v>
      </c>
      <c r="C9" s="340" t="s">
        <v>28</v>
      </c>
      <c r="D9" s="22" t="s">
        <v>29</v>
      </c>
      <c r="E9" s="22" t="s">
        <v>15</v>
      </c>
      <c r="F9" s="341">
        <v>1170</v>
      </c>
      <c r="G9" s="22">
        <v>2010</v>
      </c>
    </row>
    <row r="10" spans="2:7">
      <c r="B10" s="339">
        <v>5</v>
      </c>
      <c r="C10" s="340" t="s">
        <v>1175</v>
      </c>
      <c r="D10" s="22" t="s">
        <v>1176</v>
      </c>
      <c r="E10" s="22" t="s">
        <v>15</v>
      </c>
      <c r="F10" s="341">
        <v>2199</v>
      </c>
      <c r="G10" s="22">
        <v>2010</v>
      </c>
    </row>
    <row r="11" spans="2:7">
      <c r="B11" s="339">
        <v>6</v>
      </c>
      <c r="C11" s="340" t="s">
        <v>1175</v>
      </c>
      <c r="D11" s="22" t="s">
        <v>1177</v>
      </c>
      <c r="E11" s="22" t="s">
        <v>15</v>
      </c>
      <c r="F11" s="341">
        <v>2199</v>
      </c>
      <c r="G11" s="22">
        <v>2010</v>
      </c>
    </row>
    <row r="12" spans="2:7" ht="25.5">
      <c r="B12" s="339">
        <v>8</v>
      </c>
      <c r="C12" s="340" t="s">
        <v>30</v>
      </c>
      <c r="D12" s="22" t="s">
        <v>31</v>
      </c>
      <c r="E12" s="22" t="s">
        <v>8</v>
      </c>
      <c r="F12" s="341">
        <v>1799</v>
      </c>
      <c r="G12" s="22">
        <v>2008</v>
      </c>
    </row>
    <row r="13" spans="2:7" ht="25.5">
      <c r="B13" s="339">
        <v>9</v>
      </c>
      <c r="C13" s="340" t="s">
        <v>32</v>
      </c>
      <c r="D13" s="22" t="s">
        <v>33</v>
      </c>
      <c r="E13" s="22" t="s">
        <v>8</v>
      </c>
      <c r="F13" s="341">
        <v>7615</v>
      </c>
      <c r="G13" s="22">
        <v>2008</v>
      </c>
    </row>
    <row r="14" spans="2:7">
      <c r="B14" s="339">
        <v>10</v>
      </c>
      <c r="C14" s="340" t="s">
        <v>34</v>
      </c>
      <c r="D14" s="22" t="s">
        <v>35</v>
      </c>
      <c r="E14" s="22" t="s">
        <v>8</v>
      </c>
      <c r="F14" s="341">
        <v>3890</v>
      </c>
      <c r="G14" s="22">
        <v>2009</v>
      </c>
    </row>
    <row r="15" spans="2:7">
      <c r="B15" s="339">
        <v>11</v>
      </c>
      <c r="C15" s="340" t="s">
        <v>36</v>
      </c>
      <c r="D15" s="22" t="s">
        <v>37</v>
      </c>
      <c r="E15" s="22" t="s">
        <v>8</v>
      </c>
      <c r="F15" s="341">
        <v>1059</v>
      </c>
      <c r="G15" s="22">
        <v>2008</v>
      </c>
    </row>
    <row r="16" spans="2:7" s="198" customFormat="1">
      <c r="B16" s="339">
        <v>13</v>
      </c>
      <c r="C16" s="340" t="s">
        <v>38</v>
      </c>
      <c r="D16" s="22" t="s">
        <v>39</v>
      </c>
      <c r="E16" s="22" t="s">
        <v>8</v>
      </c>
      <c r="F16" s="341">
        <v>3500</v>
      </c>
      <c r="G16" s="22">
        <v>2006</v>
      </c>
    </row>
    <row r="17" spans="2:8" s="198" customFormat="1">
      <c r="B17" s="339">
        <v>14</v>
      </c>
      <c r="C17" s="340" t="s">
        <v>1178</v>
      </c>
      <c r="D17" s="22" t="s">
        <v>1179</v>
      </c>
      <c r="E17" s="22" t="s">
        <v>8</v>
      </c>
      <c r="F17" s="341">
        <v>5499</v>
      </c>
      <c r="G17" s="22"/>
    </row>
    <row r="18" spans="2:8" s="198" customFormat="1" ht="25.5">
      <c r="B18" s="342">
        <v>15</v>
      </c>
      <c r="C18" s="340" t="s">
        <v>1180</v>
      </c>
      <c r="D18" s="22" t="s">
        <v>1181</v>
      </c>
      <c r="E18" s="22" t="s">
        <v>8</v>
      </c>
      <c r="F18" s="341">
        <v>6494.4</v>
      </c>
      <c r="G18" s="22"/>
    </row>
    <row r="19" spans="2:8" s="198" customFormat="1">
      <c r="B19" s="339">
        <v>16</v>
      </c>
      <c r="C19" s="340" t="s">
        <v>607</v>
      </c>
      <c r="D19" s="22" t="s">
        <v>608</v>
      </c>
      <c r="E19" s="22" t="s">
        <v>8</v>
      </c>
      <c r="F19" s="341">
        <v>3598</v>
      </c>
      <c r="G19" s="22">
        <v>2011</v>
      </c>
    </row>
    <row r="20" spans="2:8" s="198" customFormat="1">
      <c r="B20" s="339">
        <v>17</v>
      </c>
      <c r="C20" s="340" t="s">
        <v>609</v>
      </c>
      <c r="D20" s="22" t="s">
        <v>610</v>
      </c>
      <c r="E20" s="22" t="s">
        <v>8</v>
      </c>
      <c r="F20" s="341">
        <v>620</v>
      </c>
      <c r="G20" s="22">
        <v>2012</v>
      </c>
    </row>
    <row r="21" spans="2:8" s="198" customFormat="1">
      <c r="B21" s="339">
        <v>18</v>
      </c>
      <c r="C21" s="340" t="s">
        <v>612</v>
      </c>
      <c r="D21" s="22" t="s">
        <v>611</v>
      </c>
      <c r="E21" s="22" t="s">
        <v>8</v>
      </c>
      <c r="F21" s="341">
        <v>6396</v>
      </c>
      <c r="G21" s="22">
        <v>2010</v>
      </c>
      <c r="H21" s="199"/>
    </row>
    <row r="22" spans="2:8" s="198" customFormat="1">
      <c r="B22" s="339">
        <v>19</v>
      </c>
      <c r="C22" s="340" t="s">
        <v>613</v>
      </c>
      <c r="D22" s="22" t="s">
        <v>614</v>
      </c>
      <c r="E22" s="22" t="s">
        <v>15</v>
      </c>
      <c r="F22" s="341">
        <v>2900</v>
      </c>
      <c r="G22" s="22">
        <v>2010</v>
      </c>
      <c r="H22" s="199"/>
    </row>
    <row r="23" spans="2:8" s="198" customFormat="1">
      <c r="B23" s="339">
        <v>20</v>
      </c>
      <c r="C23" s="340" t="s">
        <v>615</v>
      </c>
      <c r="D23" s="22" t="s">
        <v>616</v>
      </c>
      <c r="E23" s="22" t="s">
        <v>15</v>
      </c>
      <c r="F23" s="341">
        <v>749</v>
      </c>
      <c r="G23" s="22">
        <v>2011</v>
      </c>
      <c r="H23" s="199"/>
    </row>
    <row r="24" spans="2:8" s="198" customFormat="1">
      <c r="B24" s="330"/>
      <c r="C24" s="343"/>
      <c r="D24" s="199"/>
      <c r="E24" s="199"/>
      <c r="F24" s="344"/>
      <c r="G24" s="199"/>
      <c r="H24" s="199"/>
    </row>
    <row r="25" spans="2:8" s="198" customFormat="1">
      <c r="B25" s="20"/>
      <c r="C25" s="19"/>
      <c r="D25" s="20"/>
      <c r="E25" s="20" t="s">
        <v>40</v>
      </c>
      <c r="F25" s="21">
        <f>SUM(F6:F23)</f>
        <v>54971.4</v>
      </c>
      <c r="G25" s="20"/>
    </row>
    <row r="26" spans="2:8" s="198" customFormat="1">
      <c r="C26" s="334"/>
      <c r="F26" s="335"/>
    </row>
    <row r="27" spans="2:8" s="198" customFormat="1">
      <c r="C27" s="334" t="s">
        <v>18</v>
      </c>
      <c r="D27" s="198" t="s">
        <v>19</v>
      </c>
      <c r="E27" s="198" t="s">
        <v>8</v>
      </c>
      <c r="F27" s="335">
        <f>SUMIF($E$6:$E$23,"stacjonarny",$F$6:$F$23)</f>
        <v>40470.400000000001</v>
      </c>
    </row>
    <row r="28" spans="2:8" s="198" customFormat="1">
      <c r="C28" s="334"/>
      <c r="F28" s="335"/>
    </row>
    <row r="29" spans="2:8" s="198" customFormat="1">
      <c r="C29" s="334" t="s">
        <v>18</v>
      </c>
      <c r="D29" s="198" t="s">
        <v>19</v>
      </c>
      <c r="E29" s="198" t="s">
        <v>15</v>
      </c>
      <c r="F29" s="335">
        <f>SUMIF($E$6:$E$23,"przenośny",$F$6:$F$23)</f>
        <v>14501</v>
      </c>
    </row>
    <row r="30" spans="2:8" s="198" customFormat="1">
      <c r="C30" s="334"/>
      <c r="F30" s="335"/>
    </row>
  </sheetData>
  <autoFilter ref="B5:G25"/>
  <phoneticPr fontId="0" type="noConversion"/>
  <pageMargins left="0.75" right="0.75" top="1" bottom="1" header="0.5" footer="0.5"/>
  <pageSetup paperSize="9"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rgb="FF002060"/>
  </sheetPr>
  <dimension ref="B2:H28"/>
  <sheetViews>
    <sheetView workbookViewId="0">
      <selection sqref="A1:XFD1048576"/>
    </sheetView>
  </sheetViews>
  <sheetFormatPr defaultRowHeight="12.75"/>
  <cols>
    <col min="1" max="2" width="9.140625" style="163"/>
    <col min="3" max="3" width="31" style="163" customWidth="1"/>
    <col min="4" max="4" width="21.28515625" style="163" bestFit="1" customWidth="1"/>
    <col min="5" max="5" width="12.28515625" style="163" customWidth="1"/>
    <col min="6" max="6" width="9.140625" style="333"/>
    <col min="7" max="7" width="9.140625" style="163"/>
    <col min="8" max="8" width="23.5703125" style="163" customWidth="1"/>
    <col min="9" max="16384" width="9.140625" style="163"/>
  </cols>
  <sheetData>
    <row r="2" spans="2:8">
      <c r="B2" s="388" t="s">
        <v>908</v>
      </c>
      <c r="C2" s="388"/>
      <c r="D2" s="388"/>
      <c r="E2" s="388"/>
      <c r="F2" s="388"/>
      <c r="G2" s="388"/>
      <c r="H2" s="388"/>
    </row>
    <row r="4" spans="2:8" ht="51">
      <c r="B4" s="350" t="s">
        <v>707</v>
      </c>
      <c r="C4" s="351" t="s">
        <v>2</v>
      </c>
      <c r="D4" s="351" t="s">
        <v>1469</v>
      </c>
      <c r="E4" s="351" t="s">
        <v>4</v>
      </c>
      <c r="F4" s="352" t="s">
        <v>41</v>
      </c>
      <c r="G4" s="351" t="s">
        <v>6</v>
      </c>
      <c r="H4" s="350" t="s">
        <v>1455</v>
      </c>
    </row>
    <row r="5" spans="2:8">
      <c r="B5" s="353">
        <v>1</v>
      </c>
      <c r="C5" s="353" t="s">
        <v>878</v>
      </c>
      <c r="D5" s="353" t="s">
        <v>879</v>
      </c>
      <c r="E5" s="353" t="s">
        <v>8</v>
      </c>
      <c r="F5" s="354">
        <v>2489</v>
      </c>
      <c r="G5" s="353" t="s">
        <v>43</v>
      </c>
      <c r="H5" s="353"/>
    </row>
    <row r="6" spans="2:8">
      <c r="B6" s="353">
        <v>2</v>
      </c>
      <c r="C6" s="353" t="s">
        <v>880</v>
      </c>
      <c r="D6" s="353" t="s">
        <v>881</v>
      </c>
      <c r="E6" s="353" t="s">
        <v>15</v>
      </c>
      <c r="F6" s="354">
        <v>849</v>
      </c>
      <c r="G6" s="353" t="s">
        <v>43</v>
      </c>
      <c r="H6" s="353"/>
    </row>
    <row r="7" spans="2:8">
      <c r="B7" s="353">
        <v>3</v>
      </c>
      <c r="C7" s="353" t="s">
        <v>882</v>
      </c>
      <c r="D7" s="353" t="s">
        <v>883</v>
      </c>
      <c r="E7" s="353" t="s">
        <v>15</v>
      </c>
      <c r="F7" s="354">
        <v>1299</v>
      </c>
      <c r="G7" s="353" t="s">
        <v>43</v>
      </c>
      <c r="H7" s="353"/>
    </row>
    <row r="8" spans="2:8">
      <c r="B8" s="353">
        <v>4</v>
      </c>
      <c r="C8" s="353" t="s">
        <v>992</v>
      </c>
      <c r="D8" s="353" t="s">
        <v>884</v>
      </c>
      <c r="E8" s="353" t="s">
        <v>15</v>
      </c>
      <c r="F8" s="354">
        <v>359.9</v>
      </c>
      <c r="G8" s="353" t="s">
        <v>43</v>
      </c>
      <c r="H8" s="353"/>
    </row>
    <row r="9" spans="2:8">
      <c r="B9" s="353">
        <v>5</v>
      </c>
      <c r="C9" s="353" t="s">
        <v>885</v>
      </c>
      <c r="D9" s="353" t="s">
        <v>886</v>
      </c>
      <c r="E9" s="353" t="s">
        <v>15</v>
      </c>
      <c r="F9" s="354">
        <v>2489</v>
      </c>
      <c r="G9" s="353" t="s">
        <v>43</v>
      </c>
      <c r="H9" s="353"/>
    </row>
    <row r="10" spans="2:8">
      <c r="B10" s="353">
        <v>6</v>
      </c>
      <c r="C10" s="353" t="s">
        <v>993</v>
      </c>
      <c r="D10" s="353" t="s">
        <v>887</v>
      </c>
      <c r="E10" s="353" t="s">
        <v>15</v>
      </c>
      <c r="F10" s="354">
        <v>1098</v>
      </c>
      <c r="G10" s="353" t="s">
        <v>43</v>
      </c>
      <c r="H10" s="353"/>
    </row>
    <row r="11" spans="2:8">
      <c r="B11" s="353">
        <v>7</v>
      </c>
      <c r="C11" s="353" t="s">
        <v>888</v>
      </c>
      <c r="D11" s="353" t="s">
        <v>889</v>
      </c>
      <c r="E11" s="353" t="s">
        <v>15</v>
      </c>
      <c r="F11" s="354">
        <v>2459</v>
      </c>
      <c r="G11" s="353" t="s">
        <v>43</v>
      </c>
      <c r="H11" s="353"/>
    </row>
    <row r="12" spans="2:8">
      <c r="B12" s="353">
        <v>8</v>
      </c>
      <c r="C12" s="353" t="s">
        <v>890</v>
      </c>
      <c r="D12" s="353" t="s">
        <v>994</v>
      </c>
      <c r="E12" s="353" t="s">
        <v>15</v>
      </c>
      <c r="F12" s="354">
        <v>1610.4</v>
      </c>
      <c r="G12" s="353" t="s">
        <v>43</v>
      </c>
      <c r="H12" s="353"/>
    </row>
    <row r="13" spans="2:8">
      <c r="B13" s="353">
        <v>9</v>
      </c>
      <c r="C13" s="353" t="s">
        <v>891</v>
      </c>
      <c r="D13" s="353" t="s">
        <v>995</v>
      </c>
      <c r="E13" s="353" t="s">
        <v>8</v>
      </c>
      <c r="F13" s="354">
        <v>678.32</v>
      </c>
      <c r="G13" s="353" t="s">
        <v>43</v>
      </c>
      <c r="H13" s="353"/>
    </row>
    <row r="14" spans="2:8">
      <c r="B14" s="353">
        <v>10</v>
      </c>
      <c r="C14" s="353" t="s">
        <v>892</v>
      </c>
      <c r="D14" s="353" t="s">
        <v>893</v>
      </c>
      <c r="E14" s="353" t="s">
        <v>8</v>
      </c>
      <c r="F14" s="354">
        <v>2476.8000000000002</v>
      </c>
      <c r="G14" s="353" t="s">
        <v>43</v>
      </c>
      <c r="H14" s="353"/>
    </row>
    <row r="15" spans="2:8">
      <c r="B15" s="353">
        <v>11</v>
      </c>
      <c r="C15" s="353" t="s">
        <v>892</v>
      </c>
      <c r="D15" s="353" t="s">
        <v>894</v>
      </c>
      <c r="E15" s="353" t="s">
        <v>8</v>
      </c>
      <c r="F15" s="354">
        <v>2476.8000000000002</v>
      </c>
      <c r="G15" s="353" t="s">
        <v>43</v>
      </c>
      <c r="H15" s="353"/>
    </row>
    <row r="16" spans="2:8">
      <c r="B16" s="353">
        <v>12</v>
      </c>
      <c r="C16" s="353" t="s">
        <v>892</v>
      </c>
      <c r="D16" s="353" t="s">
        <v>895</v>
      </c>
      <c r="E16" s="353" t="s">
        <v>8</v>
      </c>
      <c r="F16" s="354">
        <v>2476.8000000000002</v>
      </c>
      <c r="G16" s="353" t="s">
        <v>43</v>
      </c>
      <c r="H16" s="353"/>
    </row>
    <row r="17" spans="2:8">
      <c r="B17" s="353">
        <v>13</v>
      </c>
      <c r="C17" s="353" t="s">
        <v>896</v>
      </c>
      <c r="D17" s="353" t="s">
        <v>897</v>
      </c>
      <c r="E17" s="353" t="s">
        <v>8</v>
      </c>
      <c r="F17" s="354">
        <v>1620</v>
      </c>
      <c r="G17" s="353" t="s">
        <v>43</v>
      </c>
      <c r="H17" s="353"/>
    </row>
    <row r="18" spans="2:8">
      <c r="B18" s="353">
        <v>14</v>
      </c>
      <c r="C18" s="353" t="s">
        <v>898</v>
      </c>
      <c r="D18" s="353" t="s">
        <v>899</v>
      </c>
      <c r="E18" s="353" t="s">
        <v>8</v>
      </c>
      <c r="F18" s="354">
        <v>3499</v>
      </c>
      <c r="G18" s="353" t="s">
        <v>43</v>
      </c>
      <c r="H18" s="353"/>
    </row>
    <row r="19" spans="2:8">
      <c r="B19" s="353">
        <v>15</v>
      </c>
      <c r="C19" s="353" t="s">
        <v>900</v>
      </c>
      <c r="D19" s="353" t="s">
        <v>901</v>
      </c>
      <c r="E19" s="353" t="s">
        <v>8</v>
      </c>
      <c r="F19" s="354">
        <v>599</v>
      </c>
      <c r="G19" s="353" t="s">
        <v>43</v>
      </c>
      <c r="H19" s="353"/>
    </row>
    <row r="20" spans="2:8">
      <c r="B20" s="353">
        <v>16</v>
      </c>
      <c r="C20" s="353" t="s">
        <v>902</v>
      </c>
      <c r="D20" s="353" t="s">
        <v>903</v>
      </c>
      <c r="E20" s="353" t="s">
        <v>8</v>
      </c>
      <c r="F20" s="354">
        <v>1080</v>
      </c>
      <c r="G20" s="353" t="s">
        <v>43</v>
      </c>
      <c r="H20" s="353"/>
    </row>
    <row r="21" spans="2:8">
      <c r="B21" s="353">
        <v>17</v>
      </c>
      <c r="C21" s="353" t="s">
        <v>904</v>
      </c>
      <c r="D21" s="353" t="s">
        <v>905</v>
      </c>
      <c r="E21" s="353" t="s">
        <v>8</v>
      </c>
      <c r="F21" s="354">
        <v>597.9</v>
      </c>
      <c r="G21" s="353" t="s">
        <v>43</v>
      </c>
      <c r="H21" s="353"/>
    </row>
    <row r="22" spans="2:8">
      <c r="B22" s="353">
        <v>18</v>
      </c>
      <c r="C22" s="353" t="s">
        <v>876</v>
      </c>
      <c r="D22" s="353" t="s">
        <v>906</v>
      </c>
      <c r="E22" s="353" t="s">
        <v>8</v>
      </c>
      <c r="F22" s="354">
        <v>360</v>
      </c>
      <c r="G22" s="353" t="s">
        <v>43</v>
      </c>
      <c r="H22" s="353"/>
    </row>
    <row r="23" spans="2:8">
      <c r="B23" s="353">
        <v>19</v>
      </c>
      <c r="C23" s="353" t="s">
        <v>876</v>
      </c>
      <c r="D23" s="353" t="s">
        <v>907</v>
      </c>
      <c r="E23" s="353" t="s">
        <v>8</v>
      </c>
      <c r="F23" s="354">
        <v>360</v>
      </c>
      <c r="G23" s="353" t="s">
        <v>43</v>
      </c>
      <c r="H23" s="353"/>
    </row>
    <row r="24" spans="2:8">
      <c r="E24" s="31" t="s">
        <v>40</v>
      </c>
      <c r="F24" s="355">
        <f>SUM(F5:F23)</f>
        <v>28877.919999999998</v>
      </c>
    </row>
    <row r="26" spans="2:8">
      <c r="C26" s="198" t="s">
        <v>18</v>
      </c>
      <c r="D26" s="198" t="s">
        <v>19</v>
      </c>
      <c r="E26" s="335" t="s">
        <v>8</v>
      </c>
      <c r="F26" s="333">
        <f>SUMIF($E$5:$E$23,"stacjonarny",$F$5:$F$23)</f>
        <v>18713.620000000003</v>
      </c>
    </row>
    <row r="27" spans="2:8">
      <c r="C27" s="198"/>
      <c r="D27" s="198"/>
      <c r="E27" s="335"/>
    </row>
    <row r="28" spans="2:8">
      <c r="C28" s="198" t="s">
        <v>18</v>
      </c>
      <c r="D28" s="198" t="s">
        <v>19</v>
      </c>
      <c r="E28" s="335" t="s">
        <v>15</v>
      </c>
      <c r="F28" s="333">
        <f>SUMIF($E$5:$E$23,"przenośny",$F$5:$F$23)</f>
        <v>10164.299999999999</v>
      </c>
    </row>
  </sheetData>
  <autoFilter ref="B4:H24"/>
  <mergeCells count="1">
    <mergeCell ref="B2:H2"/>
  </mergeCells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13</vt:i4>
      </vt:variant>
    </vt:vector>
  </HeadingPairs>
  <TitlesOfParts>
    <vt:vector size="29" baseType="lpstr">
      <vt:lpstr>STW dane jednostek</vt:lpstr>
      <vt:lpstr>zestawienie SU</vt:lpstr>
      <vt:lpstr>ZSS</vt:lpstr>
      <vt:lpstr>OSW</vt:lpstr>
      <vt:lpstr>OWL</vt:lpstr>
      <vt:lpstr>PCP</vt:lpstr>
      <vt:lpstr>DDJ</vt:lpstr>
      <vt:lpstr>DDC</vt:lpstr>
      <vt:lpstr>PŚD</vt:lpstr>
      <vt:lpstr>PUP</vt:lpstr>
      <vt:lpstr>UST</vt:lpstr>
      <vt:lpstr>UST- niskocenne</vt:lpstr>
      <vt:lpstr>Skarb Państwa </vt:lpstr>
      <vt:lpstr>budynki </vt:lpstr>
      <vt:lpstr>budowle</vt:lpstr>
      <vt:lpstr>DROGI </vt:lpstr>
      <vt:lpstr>'budynki '!Obszar_wydruku</vt:lpstr>
      <vt:lpstr>DDC!Obszar_wydruku</vt:lpstr>
      <vt:lpstr>DDJ!Obszar_wydruku</vt:lpstr>
      <vt:lpstr>OSW!Obszar_wydruku</vt:lpstr>
      <vt:lpstr>OWL!Obszar_wydruku</vt:lpstr>
      <vt:lpstr>PCP!Obszar_wydruku</vt:lpstr>
      <vt:lpstr>PUP!Obszar_wydruku</vt:lpstr>
      <vt:lpstr>'zestawienie SU'!Obszar_wydruku</vt:lpstr>
      <vt:lpstr>ZSS!Obszar_wydruku</vt:lpstr>
      <vt:lpstr>PCP!Tytuły_wydruku</vt:lpstr>
      <vt:lpstr>PUP!Tytuły_wydruku</vt:lpstr>
      <vt:lpstr>'zestawienie SU'!Tytuły_wydruku</vt:lpstr>
      <vt:lpstr>ZSS!Tytuły_wydruku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Monika</cp:lastModifiedBy>
  <cp:lastPrinted>2013-09-18T09:36:49Z</cp:lastPrinted>
  <dcterms:created xsi:type="dcterms:W3CDTF">1997-02-26T13:46:56Z</dcterms:created>
  <dcterms:modified xsi:type="dcterms:W3CDTF">2013-10-15T11:37:49Z</dcterms:modified>
</cp:coreProperties>
</file>